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en-seminar5-kl\Desktop\youran\"/>
    </mc:Choice>
  </mc:AlternateContent>
  <xr:revisionPtr revIDLastSave="0" documentId="13_ncr:1_{740DC2E0-9961-44CB-A043-DBAA612A9F66}" xr6:coauthVersionLast="36" xr6:coauthVersionMax="47" xr10:uidLastSave="{00000000-0000-0000-0000-000000000000}"/>
  <bookViews>
    <workbookView xWindow="0" yWindow="0" windowWidth="20490" windowHeight="7335" tabRatio="836" xr2:uid="{00000000-000D-0000-FFFF-FFFF00000000}"/>
  </bookViews>
  <sheets>
    <sheet name="表紙" sheetId="1" r:id="rId1"/>
    <sheet name="目次" sheetId="2" r:id="rId2"/>
    <sheet name="1" sheetId="20" r:id="rId3"/>
    <sheet name="2" sheetId="21" r:id="rId4"/>
    <sheet name="3" sheetId="22" r:id="rId5"/>
    <sheet name="4" sheetId="23" r:id="rId6"/>
    <sheet name="5" sheetId="24" r:id="rId7"/>
    <sheet name="6" sheetId="19" r:id="rId8"/>
    <sheet name="7" sheetId="10" r:id="rId9"/>
    <sheet name="８" sheetId="26" r:id="rId10"/>
    <sheet name="9" sheetId="12" r:id="rId11"/>
    <sheet name="10" sheetId="27" r:id="rId12"/>
    <sheet name="11" sheetId="25" r:id="rId13"/>
    <sheet name="12" sheetId="28" r:id="rId14"/>
    <sheet name="13" sheetId="17" r:id="rId15"/>
    <sheet name="14" sheetId="30" r:id="rId16"/>
  </sheets>
  <externalReferences>
    <externalReference r:id="rId17"/>
    <externalReference r:id="rId18"/>
    <externalReference r:id="rId19"/>
    <externalReference r:id="rId20"/>
  </externalReferences>
  <definedNames>
    <definedName name="hiduke" localSheetId="13">'[1]事業年報（確認用）'!$Q$505</definedName>
    <definedName name="hiduke">'[2]事業年報（確認用）'!$Q$505</definedName>
    <definedName name="kaikan">'[3]参考統計（本編）'!$K$102</definedName>
    <definedName name="_xlnm.Print_Area" localSheetId="2">'1'!$A$1:$AF$61</definedName>
    <definedName name="_xlnm.Print_Area" localSheetId="11">'10'!$A$1:$AA$59</definedName>
    <definedName name="_xlnm.Print_Area" localSheetId="12">'11'!$A$1:$AL$54</definedName>
    <definedName name="_xlnm.Print_Area" localSheetId="13">'12'!$A$1:$U$66</definedName>
    <definedName name="_xlnm.Print_Area" localSheetId="14">'13'!$A$1:$J$78</definedName>
    <definedName name="_xlnm.Print_Area" localSheetId="15">'14'!$A$1:$U$15</definedName>
    <definedName name="_xlnm.Print_Area" localSheetId="3">'2'!$A$1:$AF$49</definedName>
    <definedName name="_xlnm.Print_Area" localSheetId="4">'3'!$A$1:$V$58</definedName>
    <definedName name="_xlnm.Print_Area" localSheetId="5">'4'!$A$1:$W$59</definedName>
    <definedName name="_xlnm.Print_Area" localSheetId="6">'5'!$A$1:$X$51</definedName>
    <definedName name="_xlnm.Print_Area" localSheetId="7">'6'!$A$1:$V$48</definedName>
    <definedName name="_xlnm.Print_Area" localSheetId="8">'7'!$A$1:$AJ$42</definedName>
    <definedName name="_xlnm.Print_Area" localSheetId="9">'８'!$A$1:$AK$25</definedName>
    <definedName name="_xlnm.Print_Area" localSheetId="10">'9'!$A$1:$O$34</definedName>
    <definedName name="_xlnm.Print_Area" localSheetId="0">表紙!$A$1:$K$46</definedName>
    <definedName name="_xlnm.Print_Area" localSheetId="1">目次!$A$1:$AF$57</definedName>
    <definedName name="Z_56B3D650_A60E_47C2_8A5C_192EE0975BCA_.wvu.PrintArea" localSheetId="2" hidden="1">'1'!$A$1:$AF$58</definedName>
    <definedName name="Z_56B3D650_A60E_47C2_8A5C_192EE0975BCA_.wvu.PrintArea" localSheetId="11" hidden="1">'10'!$A$1:$AA$55</definedName>
    <definedName name="Z_56B3D650_A60E_47C2_8A5C_192EE0975BCA_.wvu.PrintArea" localSheetId="12" hidden="1">'11'!$A$1:$AN$54</definedName>
    <definedName name="Z_56B3D650_A60E_47C2_8A5C_192EE0975BCA_.wvu.PrintArea" localSheetId="13" hidden="1">'12'!$A$1:$U$46</definedName>
    <definedName name="Z_56B3D650_A60E_47C2_8A5C_192EE0975BCA_.wvu.PrintArea" localSheetId="14" hidden="1">'13'!$A$1:$I$77</definedName>
    <definedName name="Z_56B3D650_A60E_47C2_8A5C_192EE0975BCA_.wvu.PrintArea" localSheetId="15" hidden="1">'14'!$A$1:$U$11</definedName>
    <definedName name="Z_56B3D650_A60E_47C2_8A5C_192EE0975BCA_.wvu.PrintArea" localSheetId="3" hidden="1">'2'!$B$1:$AF$49</definedName>
    <definedName name="Z_56B3D650_A60E_47C2_8A5C_192EE0975BCA_.wvu.PrintArea" localSheetId="4" hidden="1">'3'!$A$2:$V$33</definedName>
    <definedName name="Z_56B3D650_A60E_47C2_8A5C_192EE0975BCA_.wvu.PrintArea" localSheetId="5" hidden="1">'4'!$A$1:$W$31</definedName>
    <definedName name="Z_56B3D650_A60E_47C2_8A5C_192EE0975BCA_.wvu.PrintArea" localSheetId="6" hidden="1">'5'!$A$1:$W$26</definedName>
    <definedName name="Z_56B3D650_A60E_47C2_8A5C_192EE0975BCA_.wvu.PrintArea" localSheetId="7" hidden="1">'6'!$A$6:$V$48</definedName>
    <definedName name="Z_56B3D650_A60E_47C2_8A5C_192EE0975BCA_.wvu.PrintArea" localSheetId="8" hidden="1">'7'!$A$2:$AK$42</definedName>
    <definedName name="Z_56B3D650_A60E_47C2_8A5C_192EE0975BCA_.wvu.PrintArea" localSheetId="9" hidden="1">'８'!$A$2:$AK$25</definedName>
    <definedName name="Z_56B3D650_A60E_47C2_8A5C_192EE0975BCA_.wvu.PrintArea" localSheetId="10" hidden="1">'9'!$A$1:$O$35</definedName>
    <definedName name="Z_56B3D650_A60E_47C2_8A5C_192EE0975BCA_.wvu.PrintArea" localSheetId="1" hidden="1">目次!$A$1:$AF$57</definedName>
    <definedName name="Z_56B3D650_A60E_47C2_8A5C_192EE0975BCA_.wvu.Rows" localSheetId="8" hidden="1">'7'!#REF!</definedName>
    <definedName name="グラフ参照行" localSheetId="13">OFFSET([1]数値抽出!XFC1048575,1,0,COUNTA([1]数値抽出!XFC:XFC)-1,1)</definedName>
    <definedName name="グラフ参照行">OFFSET([2]数値抽出!XFC1048575,1,0,COUNTA([2]数値抽出!XFC:XFC)-1,1)</definedName>
    <definedName name="参照月" localSheetId="11">#REF!</definedName>
    <definedName name="参照月" localSheetId="12">#REF!</definedName>
    <definedName name="参照月" localSheetId="13">#REF!</definedName>
    <definedName name="参照月" localSheetId="15">#REF!</definedName>
    <definedName name="参照月" localSheetId="7">#REF!</definedName>
    <definedName name="参照月" localSheetId="9">#REF!</definedName>
    <definedName name="参照月">#REF!</definedName>
    <definedName name="参照前年度" localSheetId="11">#REF!</definedName>
    <definedName name="参照前年度" localSheetId="12">#REF!</definedName>
    <definedName name="参照前年度" localSheetId="13">#REF!</definedName>
    <definedName name="参照前年度" localSheetId="15">#REF!</definedName>
    <definedName name="参照前年度" localSheetId="7">#REF!</definedName>
    <definedName name="参照前年度" localSheetId="9">#REF!</definedName>
    <definedName name="参照前年度">#REF!</definedName>
    <definedName name="参照年度" localSheetId="11">#REF!</definedName>
    <definedName name="参照年度" localSheetId="12">#REF!</definedName>
    <definedName name="参照年度" localSheetId="13">#REF!</definedName>
    <definedName name="参照年度" localSheetId="15">#REF!</definedName>
    <definedName name="参照年度" localSheetId="7">#REF!</definedName>
    <definedName name="参照年度" localSheetId="9">#REF!</definedName>
    <definedName name="参照年度">#REF!</definedName>
    <definedName name="範囲1" localSheetId="11">OFFSET(#REF!,1,0,#REF!,1)</definedName>
    <definedName name="範囲1" localSheetId="12">OFFSET(#REF!,1,0,#REF!,1)</definedName>
    <definedName name="範囲1" localSheetId="13">OFFSET(#REF!,1,0,#REF!,1)</definedName>
    <definedName name="範囲1" localSheetId="15">OFFSET(#REF!,1,0,#REF!,1)</definedName>
    <definedName name="範囲1" localSheetId="7">OFFSET(#REF!,1,0,#REF!,1)</definedName>
    <definedName name="範囲1" localSheetId="9">OFFSET(#REF!,1,0,#REF!,1)</definedName>
    <definedName name="範囲1">OFFSET(#REF!,1,0,#REF!,1)</definedName>
  </definedNames>
  <calcPr calcId="191029"/>
  <customWorkbookViews>
    <customWorkbookView name="user - 個人用ビュー" guid="{56B3D650-A60E-47C2-8A5C-192EE0975BCA}" mergeInterval="0" personalView="1" maximized="1" xWindow="-9" yWindow="-9" windowWidth="1938" windowHeight="1048" tabRatio="836" activeSheetId="17"/>
  </customWorkbookViews>
</workbook>
</file>

<file path=xl/calcChain.xml><?xml version="1.0" encoding="utf-8"?>
<calcChain xmlns="http://schemas.openxmlformats.org/spreadsheetml/2006/main">
  <c r="C33" i="12" l="1"/>
  <c r="AF6" i="10" l="1"/>
  <c r="R23" i="19"/>
  <c r="S23" i="19" s="1"/>
  <c r="R22" i="19"/>
  <c r="S22" i="19" s="1"/>
  <c r="R21" i="19"/>
  <c r="S21" i="19" s="1"/>
  <c r="AC19" i="19"/>
  <c r="U20" i="22"/>
  <c r="V20" i="22" s="1"/>
  <c r="V9" i="22"/>
  <c r="T65" i="28" l="1"/>
  <c r="U65" i="28" s="1"/>
  <c r="P65" i="28"/>
  <c r="O65" i="28"/>
  <c r="N65" i="28"/>
  <c r="M65" i="28"/>
  <c r="L65" i="28"/>
  <c r="K65" i="28"/>
  <c r="J65" i="28"/>
  <c r="I65" i="28"/>
  <c r="H65" i="28"/>
  <c r="G65" i="28"/>
  <c r="F65" i="28"/>
  <c r="E65" i="28"/>
  <c r="Q64" i="28"/>
  <c r="Q63" i="28"/>
  <c r="Q62" i="28"/>
  <c r="Q61" i="28"/>
  <c r="Q60" i="28"/>
  <c r="Q59" i="28"/>
  <c r="R59" i="28" s="1"/>
  <c r="Q58" i="28"/>
  <c r="Q57" i="28"/>
  <c r="Q56" i="28"/>
  <c r="Q65" i="28" s="1"/>
  <c r="Q55" i="28"/>
  <c r="R11" i="30"/>
  <c r="R10" i="30"/>
  <c r="R9" i="30"/>
  <c r="H77" i="17"/>
  <c r="I77" i="17"/>
  <c r="R60" i="28" l="1"/>
  <c r="R61" i="28"/>
  <c r="R65" i="28"/>
  <c r="R57" i="28"/>
  <c r="R58" i="28"/>
  <c r="R62" i="28"/>
  <c r="R63" i="28"/>
  <c r="R64" i="28"/>
  <c r="R56" i="28"/>
  <c r="O49" i="28" l="1"/>
  <c r="O46" i="28"/>
  <c r="U41" i="28"/>
  <c r="R41" i="28"/>
  <c r="Q41" i="28"/>
  <c r="U40" i="28"/>
  <c r="Q40" i="28"/>
  <c r="U39" i="28"/>
  <c r="Q39" i="28"/>
  <c r="U38" i="28"/>
  <c r="Q38" i="28"/>
  <c r="Q37" i="28"/>
  <c r="T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Q29" i="28"/>
  <c r="Q28" i="28"/>
  <c r="Q27" i="28"/>
  <c r="Q26" i="28"/>
  <c r="Q25" i="28"/>
  <c r="O18" i="28"/>
  <c r="L18" i="28"/>
  <c r="I18" i="28"/>
  <c r="F18" i="28"/>
  <c r="R38" i="28" l="1"/>
  <c r="R39" i="28"/>
  <c r="R40" i="28"/>
  <c r="Q30" i="28"/>
  <c r="AC51" i="25"/>
  <c r="H27" i="25"/>
  <c r="J27" i="25"/>
  <c r="L27" i="25"/>
  <c r="N27" i="25"/>
  <c r="P27" i="25"/>
  <c r="R27" i="25"/>
  <c r="BE33" i="25"/>
  <c r="BB33" i="25"/>
  <c r="AS33" i="25"/>
  <c r="AS32" i="25"/>
  <c r="AF9" i="25"/>
  <c r="AF8" i="25"/>
  <c r="AF7" i="25"/>
  <c r="V54" i="27"/>
  <c r="S54" i="27"/>
  <c r="P54" i="27"/>
  <c r="M54" i="27"/>
  <c r="J54" i="27"/>
  <c r="G54" i="27"/>
  <c r="D54" i="27"/>
  <c r="AF52" i="27"/>
  <c r="AG51" i="27"/>
  <c r="AG50" i="27"/>
  <c r="AG49" i="27"/>
  <c r="AG48" i="27"/>
  <c r="AG47" i="27"/>
  <c r="AG46" i="27"/>
  <c r="AG45" i="27"/>
  <c r="AG44" i="27"/>
  <c r="AG43" i="27"/>
  <c r="AG42" i="27"/>
  <c r="AG41" i="27"/>
  <c r="AG40" i="27"/>
  <c r="L36" i="27"/>
  <c r="L35" i="27"/>
  <c r="V32" i="27"/>
  <c r="V36" i="27" s="1"/>
  <c r="S32" i="27"/>
  <c r="Y32" i="27" s="1"/>
  <c r="Y31" i="27"/>
  <c r="L31" i="27"/>
  <c r="Y30" i="27"/>
  <c r="L30" i="27"/>
  <c r="Y29" i="27"/>
  <c r="L29" i="27"/>
  <c r="Y28" i="27"/>
  <c r="L28" i="27"/>
  <c r="Y27" i="27"/>
  <c r="L27" i="27"/>
  <c r="Y26" i="27"/>
  <c r="L26" i="27"/>
  <c r="Y25" i="27"/>
  <c r="L25" i="27"/>
  <c r="Y24" i="27"/>
  <c r="L24" i="27"/>
  <c r="Y23" i="27"/>
  <c r="L23" i="27"/>
  <c r="Y22" i="27"/>
  <c r="L22" i="27"/>
  <c r="Y21" i="27"/>
  <c r="L21" i="27"/>
  <c r="Y20" i="27"/>
  <c r="L20" i="27"/>
  <c r="Y19" i="27"/>
  <c r="L19" i="27"/>
  <c r="Y18" i="27"/>
  <c r="L18" i="27"/>
  <c r="Y17" i="27"/>
  <c r="L17" i="27"/>
  <c r="Y16" i="27"/>
  <c r="L16" i="27"/>
  <c r="Y15" i="27"/>
  <c r="L15" i="27"/>
  <c r="Y14" i="27"/>
  <c r="L14" i="27"/>
  <c r="Y13" i="27"/>
  <c r="L13" i="27"/>
  <c r="Y12" i="27"/>
  <c r="L12" i="27"/>
  <c r="Y11" i="27"/>
  <c r="L11" i="27"/>
  <c r="Y10" i="27"/>
  <c r="L10" i="27"/>
  <c r="Y9" i="27"/>
  <c r="L9" i="27"/>
  <c r="Y8" i="27"/>
  <c r="L8" i="27"/>
  <c r="M33" i="12"/>
  <c r="L33" i="12"/>
  <c r="K33" i="12"/>
  <c r="J33" i="12"/>
  <c r="H33" i="12"/>
  <c r="F33" i="12"/>
  <c r="E33" i="12"/>
  <c r="D33" i="12"/>
  <c r="N32" i="12"/>
  <c r="G32" i="12"/>
  <c r="I32" i="12" s="1"/>
  <c r="N31" i="12"/>
  <c r="G31" i="12"/>
  <c r="I31" i="12" s="1"/>
  <c r="N30" i="12"/>
  <c r="G30" i="12"/>
  <c r="I30" i="12" s="1"/>
  <c r="N29" i="12"/>
  <c r="G29" i="12"/>
  <c r="I29" i="12" s="1"/>
  <c r="N28" i="12"/>
  <c r="G28" i="12"/>
  <c r="I28" i="12" s="1"/>
  <c r="N27" i="12"/>
  <c r="G27" i="12"/>
  <c r="I27" i="12" s="1"/>
  <c r="N26" i="12"/>
  <c r="G26" i="12"/>
  <c r="I26" i="12" s="1"/>
  <c r="N25" i="12"/>
  <c r="G25" i="12"/>
  <c r="I25" i="12" s="1"/>
  <c r="N24" i="12"/>
  <c r="G24" i="12"/>
  <c r="I24" i="12" s="1"/>
  <c r="N23" i="12"/>
  <c r="G23" i="12"/>
  <c r="I23" i="12" s="1"/>
  <c r="N22" i="12"/>
  <c r="G22" i="12"/>
  <c r="I22" i="12" s="1"/>
  <c r="N21" i="12"/>
  <c r="G21" i="12"/>
  <c r="I21" i="12" s="1"/>
  <c r="AG52" i="27" l="1"/>
  <c r="S36" i="27"/>
  <c r="Y36" i="27" s="1"/>
  <c r="N33" i="12"/>
  <c r="G33" i="12"/>
  <c r="I33" i="12" s="1"/>
  <c r="H33" i="10"/>
  <c r="J33" i="10"/>
  <c r="L33" i="10"/>
  <c r="N33" i="10"/>
  <c r="P33" i="10"/>
  <c r="R33" i="10"/>
  <c r="T33" i="10"/>
  <c r="V33" i="10"/>
  <c r="X33" i="10"/>
  <c r="Z33" i="10"/>
  <c r="AB33" i="10"/>
  <c r="AD33" i="10"/>
  <c r="AD35" i="10" s="1"/>
  <c r="AD32" i="10"/>
  <c r="AD34" i="10" s="1"/>
  <c r="AB32" i="10"/>
  <c r="Z32" i="10"/>
  <c r="X32" i="10"/>
  <c r="V32" i="10"/>
  <c r="T32" i="10"/>
  <c r="R32" i="10"/>
  <c r="P32" i="10"/>
  <c r="N32" i="10"/>
  <c r="L32" i="10"/>
  <c r="J32" i="10"/>
  <c r="H32" i="10"/>
  <c r="H34" i="10" s="1"/>
  <c r="BB34" i="10"/>
  <c r="BB33" i="10"/>
  <c r="AF33" i="10" l="1"/>
  <c r="AF32" i="10"/>
  <c r="H35" i="10"/>
  <c r="X7" i="21"/>
  <c r="AC7" i="21" s="1"/>
  <c r="AA26" i="21"/>
  <c r="X25" i="21"/>
  <c r="AC25" i="21" s="1"/>
  <c r="X24" i="21"/>
  <c r="AC24" i="21" s="1"/>
  <c r="X23" i="21"/>
  <c r="AC23" i="21" s="1"/>
  <c r="P22" i="21"/>
  <c r="X22" i="21" s="1"/>
  <c r="AC22" i="21" s="1"/>
  <c r="X21" i="21"/>
  <c r="AC21" i="21" s="1"/>
  <c r="X20" i="21"/>
  <c r="AC20" i="21" s="1"/>
  <c r="X19" i="21"/>
  <c r="AC19" i="21" s="1"/>
  <c r="X18" i="21"/>
  <c r="AC18" i="21" s="1"/>
  <c r="X17" i="21"/>
  <c r="AC17" i="21" s="1"/>
  <c r="X16" i="21"/>
  <c r="AC16" i="21" s="1"/>
  <c r="X15" i="21"/>
  <c r="AC15" i="21" s="1"/>
  <c r="X14" i="21"/>
  <c r="AC14" i="21" s="1"/>
  <c r="V13" i="21"/>
  <c r="V26" i="21" s="1"/>
  <c r="T13" i="21"/>
  <c r="T26" i="21" s="1"/>
  <c r="R13" i="21"/>
  <c r="R26" i="21" s="1"/>
  <c r="P13" i="21"/>
  <c r="P26" i="21" s="1"/>
  <c r="N13" i="21"/>
  <c r="N26" i="21" s="1"/>
  <c r="X12" i="21"/>
  <c r="AC12" i="21" s="1"/>
  <c r="AA11" i="21"/>
  <c r="X11" i="21"/>
  <c r="X10" i="21"/>
  <c r="AC10" i="21" s="1"/>
  <c r="X9" i="21"/>
  <c r="AC9" i="21" s="1"/>
  <c r="X8" i="21"/>
  <c r="AC8" i="21" s="1"/>
  <c r="AC11" i="21" l="1"/>
  <c r="X26" i="21"/>
  <c r="AC26" i="21" s="1"/>
  <c r="X13" i="21"/>
  <c r="AC13" i="21" s="1"/>
  <c r="N59" i="20" l="1"/>
  <c r="N56" i="20"/>
  <c r="N52" i="20"/>
  <c r="N60" i="20" s="1"/>
  <c r="AA51" i="20"/>
  <c r="U40" i="20" l="1"/>
  <c r="AA40" i="20" s="1"/>
  <c r="AD40" i="20" s="1"/>
  <c r="U39" i="20"/>
  <c r="AA39" i="20" s="1"/>
  <c r="AD39" i="20" s="1"/>
  <c r="U38" i="20"/>
  <c r="AA38" i="20" s="1"/>
  <c r="AD38" i="20" s="1"/>
  <c r="U37" i="20"/>
  <c r="AA37" i="20" s="1"/>
  <c r="AD37" i="20" s="1"/>
  <c r="X36" i="20"/>
  <c r="X41" i="20" s="1"/>
  <c r="S36" i="20"/>
  <c r="S41" i="20" s="1"/>
  <c r="Q36" i="20"/>
  <c r="Q41" i="20" s="1"/>
  <c r="O36" i="20"/>
  <c r="O41" i="20" s="1"/>
  <c r="M36" i="20"/>
  <c r="M41" i="20" s="1"/>
  <c r="K36" i="20"/>
  <c r="K41" i="20" s="1"/>
  <c r="U35" i="20"/>
  <c r="AA35" i="20" s="1"/>
  <c r="AD35" i="20" s="1"/>
  <c r="U34" i="20"/>
  <c r="AA34" i="20" s="1"/>
  <c r="AD34" i="20" s="1"/>
  <c r="U33" i="20"/>
  <c r="AA33" i="20" s="1"/>
  <c r="AD33" i="20" s="1"/>
  <c r="U32" i="20"/>
  <c r="AA32" i="20" s="1"/>
  <c r="AD32" i="20" s="1"/>
  <c r="U31" i="20"/>
  <c r="AA31" i="20" s="1"/>
  <c r="AD31" i="20" s="1"/>
  <c r="U30" i="20"/>
  <c r="AA30" i="20" s="1"/>
  <c r="AD30" i="20" s="1"/>
  <c r="U29" i="20"/>
  <c r="AA29" i="20" s="1"/>
  <c r="AD29" i="20" s="1"/>
  <c r="U28" i="20"/>
  <c r="AA28" i="20" s="1"/>
  <c r="AD28" i="20" s="1"/>
  <c r="U27" i="20"/>
  <c r="AA27" i="20" s="1"/>
  <c r="AD27" i="20" s="1"/>
  <c r="U26" i="20"/>
  <c r="AA26" i="20" s="1"/>
  <c r="AD26" i="20" s="1"/>
  <c r="U25" i="20"/>
  <c r="AA25" i="20" s="1"/>
  <c r="AA17" i="20"/>
  <c r="V10" i="20"/>
  <c r="Q10" i="20"/>
  <c r="AA10" i="20" s="1"/>
  <c r="AA9" i="20"/>
  <c r="AA8" i="20"/>
  <c r="AA7" i="20"/>
  <c r="AA6" i="20"/>
  <c r="AA5" i="20"/>
  <c r="U36" i="20" l="1"/>
  <c r="U41" i="20" s="1"/>
  <c r="AA41" i="20" s="1"/>
  <c r="AD41" i="20" s="1"/>
  <c r="AD25" i="20"/>
  <c r="AA36" i="20"/>
  <c r="AD36" i="20" s="1"/>
  <c r="AD15" i="10" l="1"/>
  <c r="AB15" i="10"/>
  <c r="Z15" i="10"/>
  <c r="X15" i="10"/>
  <c r="V15" i="10"/>
  <c r="T15" i="10"/>
  <c r="R15" i="10"/>
  <c r="P15" i="10"/>
  <c r="J15" i="10"/>
  <c r="AD13" i="10"/>
  <c r="AB13" i="10"/>
  <c r="Z13" i="10"/>
  <c r="X13" i="10"/>
  <c r="V13" i="10"/>
  <c r="T13" i="10"/>
  <c r="R13" i="10"/>
  <c r="P13" i="10"/>
  <c r="J13" i="10"/>
  <c r="AD11" i="10"/>
  <c r="AB11" i="10"/>
  <c r="Z11" i="10"/>
  <c r="X11" i="10"/>
  <c r="V11" i="10"/>
  <c r="T11" i="10"/>
  <c r="R11" i="10"/>
  <c r="P11" i="10"/>
  <c r="J11" i="10"/>
  <c r="AD9" i="10"/>
  <c r="AB9" i="10"/>
  <c r="Z9" i="10"/>
  <c r="X9" i="10"/>
  <c r="V9" i="10"/>
  <c r="T9" i="10"/>
  <c r="R9" i="10"/>
  <c r="P9" i="10"/>
  <c r="J9" i="10"/>
  <c r="AC50" i="25" l="1"/>
  <c r="AD42" i="25"/>
  <c r="AD41" i="25"/>
  <c r="BE29" i="25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BB32" i="10"/>
  <c r="BB31" i="10"/>
  <c r="AF31" i="10"/>
  <c r="AF30" i="10"/>
  <c r="AF24" i="10"/>
  <c r="R8" i="22"/>
  <c r="R9" i="22"/>
  <c r="S9" i="22" l="1"/>
  <c r="N39" i="22"/>
  <c r="AV6" i="10"/>
  <c r="AT6" i="10"/>
  <c r="AP6" i="10"/>
  <c r="AD16" i="10"/>
  <c r="AD17" i="10" s="1"/>
  <c r="AB16" i="10"/>
  <c r="AB17" i="10" s="1"/>
  <c r="Z16" i="10"/>
  <c r="Z17" i="10" s="1"/>
  <c r="X16" i="10"/>
  <c r="X17" i="10" s="1"/>
  <c r="V16" i="10"/>
  <c r="V17" i="10" s="1"/>
  <c r="T16" i="10"/>
  <c r="T17" i="10" s="1"/>
  <c r="R16" i="10"/>
  <c r="R17" i="10" s="1"/>
  <c r="P16" i="10"/>
  <c r="P17" i="10" s="1"/>
  <c r="N16" i="10"/>
  <c r="L16" i="10"/>
  <c r="J16" i="10"/>
  <c r="J17" i="10" s="1"/>
  <c r="H16" i="10"/>
  <c r="AF14" i="10"/>
  <c r="AF12" i="10"/>
  <c r="AF10" i="10"/>
  <c r="AF8" i="10"/>
  <c r="AF7" i="10"/>
  <c r="N40" i="22"/>
  <c r="N41" i="22"/>
  <c r="N42" i="22"/>
  <c r="N43" i="22"/>
  <c r="N44" i="22"/>
  <c r="N45" i="22"/>
  <c r="N46" i="22"/>
  <c r="N47" i="22"/>
  <c r="T29" i="22"/>
  <c r="T38" i="19"/>
  <c r="S38" i="19"/>
  <c r="S37" i="19"/>
  <c r="T37" i="19" s="1"/>
  <c r="S36" i="19"/>
  <c r="T36" i="19" s="1"/>
  <c r="S35" i="19"/>
  <c r="T35" i="19" s="1"/>
  <c r="S34" i="19"/>
  <c r="T34" i="19" s="1"/>
  <c r="S33" i="19"/>
  <c r="T33" i="19" s="1"/>
  <c r="Q26" i="24"/>
  <c r="H26" i="24"/>
  <c r="Q25" i="24"/>
  <c r="Q24" i="24"/>
  <c r="Q23" i="24"/>
  <c r="Q22" i="24"/>
  <c r="Q21" i="24"/>
  <c r="Q20" i="24"/>
  <c r="Q19" i="24"/>
  <c r="Q18" i="24"/>
  <c r="Q17" i="24"/>
  <c r="Q16" i="24"/>
  <c r="Q15" i="24"/>
  <c r="Q14" i="24"/>
  <c r="Q13" i="24"/>
  <c r="N54" i="23"/>
  <c r="Q54" i="23"/>
  <c r="K24" i="24" l="1"/>
  <c r="K14" i="24"/>
  <c r="K13" i="24"/>
  <c r="H37" i="10"/>
  <c r="H17" i="10"/>
  <c r="H11" i="10"/>
  <c r="H9" i="10"/>
  <c r="H15" i="10"/>
  <c r="H13" i="10"/>
  <c r="L17" i="10"/>
  <c r="L15" i="10"/>
  <c r="L13" i="10"/>
  <c r="L11" i="10"/>
  <c r="L9" i="10"/>
  <c r="N13" i="10"/>
  <c r="N11" i="10"/>
  <c r="N9" i="10"/>
  <c r="N15" i="10"/>
  <c r="N17" i="10"/>
  <c r="AF16" i="10"/>
  <c r="K17" i="24"/>
  <c r="K21" i="24"/>
  <c r="K15" i="24"/>
  <c r="K19" i="24"/>
  <c r="K23" i="24"/>
  <c r="K25" i="24"/>
  <c r="K18" i="24"/>
  <c r="K22" i="24"/>
  <c r="K16" i="24"/>
  <c r="K20" i="24"/>
  <c r="R31" i="22" l="1"/>
  <c r="Q30" i="22"/>
  <c r="P30" i="22"/>
  <c r="O30" i="22"/>
  <c r="N30" i="22"/>
  <c r="M30" i="22"/>
  <c r="L30" i="22"/>
  <c r="K30" i="22"/>
  <c r="J30" i="22"/>
  <c r="I30" i="22"/>
  <c r="H30" i="22"/>
  <c r="G30" i="22"/>
  <c r="F30" i="22"/>
  <c r="R29" i="22"/>
  <c r="R28" i="22"/>
  <c r="R27" i="22"/>
  <c r="R19" i="22"/>
  <c r="R17" i="22"/>
  <c r="S17" i="22" s="1"/>
  <c r="Q16" i="22"/>
  <c r="P16" i="22"/>
  <c r="O16" i="22"/>
  <c r="N16" i="22"/>
  <c r="M16" i="22"/>
  <c r="L16" i="22"/>
  <c r="K16" i="22"/>
  <c r="J16" i="22"/>
  <c r="I16" i="22"/>
  <c r="H16" i="22"/>
  <c r="G16" i="22"/>
  <c r="F16" i="22"/>
  <c r="R15" i="22"/>
  <c r="R14" i="22"/>
  <c r="S14" i="22" s="1"/>
  <c r="R13" i="22"/>
  <c r="S13" i="22" s="1"/>
  <c r="R12" i="22"/>
  <c r="S12" i="22" s="1"/>
  <c r="R11" i="22"/>
  <c r="S11" i="22" s="1"/>
  <c r="R10" i="22"/>
  <c r="S10" i="22" s="1"/>
  <c r="R16" i="22" l="1"/>
  <c r="S16" i="22" s="1"/>
  <c r="R30" i="22"/>
  <c r="AG53" i="25"/>
  <c r="AA53" i="25"/>
  <c r="Y53" i="25"/>
  <c r="W53" i="25"/>
  <c r="U53" i="25"/>
  <c r="S53" i="25"/>
  <c r="Q53" i="25"/>
  <c r="O53" i="25"/>
  <c r="M53" i="25"/>
  <c r="K53" i="25"/>
  <c r="I53" i="25"/>
  <c r="AC53" i="25"/>
  <c r="BD33" i="25"/>
  <c r="BC33" i="25"/>
  <c r="BA33" i="25"/>
  <c r="AZ33" i="25"/>
  <c r="AY33" i="25"/>
  <c r="AX33" i="25"/>
  <c r="AW33" i="25"/>
  <c r="AV33" i="25"/>
  <c r="AU33" i="25"/>
  <c r="AT33" i="25"/>
  <c r="BD32" i="25"/>
  <c r="BC32" i="25"/>
  <c r="BB32" i="25"/>
  <c r="BA32" i="25"/>
  <c r="AZ32" i="25"/>
  <c r="AY32" i="25"/>
  <c r="AX32" i="25"/>
  <c r="AW32" i="25"/>
  <c r="AV32" i="25"/>
  <c r="AU32" i="25"/>
  <c r="AT32" i="25"/>
  <c r="AD30" i="25"/>
  <c r="AD31" i="25" s="1"/>
  <c r="AB30" i="25"/>
  <c r="AB31" i="25" s="1"/>
  <c r="Z30" i="25"/>
  <c r="Z31" i="25" s="1"/>
  <c r="X30" i="25"/>
  <c r="X31" i="25" s="1"/>
  <c r="V30" i="25"/>
  <c r="V31" i="25" s="1"/>
  <c r="T30" i="25"/>
  <c r="T31" i="25" s="1"/>
  <c r="R30" i="25"/>
  <c r="R31" i="25" s="1"/>
  <c r="P30" i="25"/>
  <c r="P31" i="25" s="1"/>
  <c r="N30" i="25"/>
  <c r="N31" i="25" s="1"/>
  <c r="L30" i="25"/>
  <c r="L31" i="25" s="1"/>
  <c r="J30" i="25"/>
  <c r="J31" i="25" s="1"/>
  <c r="H30" i="25"/>
  <c r="AF29" i="25"/>
  <c r="BE32" i="25"/>
  <c r="J28" i="25"/>
  <c r="AD27" i="25"/>
  <c r="AD28" i="25" s="1"/>
  <c r="AB27" i="25"/>
  <c r="AB28" i="25" s="1"/>
  <c r="Z27" i="25"/>
  <c r="Z28" i="25" s="1"/>
  <c r="X27" i="25"/>
  <c r="X28" i="25" s="1"/>
  <c r="V27" i="25"/>
  <c r="V28" i="25" s="1"/>
  <c r="T27" i="25"/>
  <c r="T28" i="25" s="1"/>
  <c r="R28" i="25"/>
  <c r="P28" i="25"/>
  <c r="N28" i="25"/>
  <c r="L28" i="25"/>
  <c r="H28" i="25"/>
  <c r="AF26" i="25"/>
  <c r="AF18" i="25"/>
  <c r="AF17" i="25"/>
  <c r="AF16" i="25"/>
  <c r="S48" i="19"/>
  <c r="T48" i="19" s="1"/>
  <c r="S47" i="19"/>
  <c r="T47" i="19" s="1"/>
  <c r="S46" i="19"/>
  <c r="T46" i="19" s="1"/>
  <c r="S45" i="19"/>
  <c r="T45" i="19" s="1"/>
  <c r="F43" i="24"/>
  <c r="T41" i="24"/>
  <c r="T42" i="24" s="1"/>
  <c r="V42" i="23"/>
  <c r="T42" i="23"/>
  <c r="V39" i="23"/>
  <c r="T39" i="23"/>
  <c r="T31" i="23"/>
  <c r="Q31" i="23"/>
  <c r="N31" i="23"/>
  <c r="K31" i="23"/>
  <c r="E31" i="23"/>
  <c r="K56" i="22"/>
  <c r="K48" i="22"/>
  <c r="N48" i="22" s="1"/>
  <c r="Q20" i="22"/>
  <c r="P20" i="22"/>
  <c r="O20" i="22"/>
  <c r="N20" i="22"/>
  <c r="M20" i="22"/>
  <c r="L20" i="22"/>
  <c r="K20" i="22"/>
  <c r="J20" i="22"/>
  <c r="I20" i="22"/>
  <c r="H20" i="22"/>
  <c r="G20" i="22"/>
  <c r="F20" i="22"/>
  <c r="R18" i="22"/>
  <c r="R20" i="22" s="1"/>
  <c r="S20" i="22" s="1"/>
  <c r="W48" i="21"/>
  <c r="AA48" i="21" s="1"/>
  <c r="N48" i="21"/>
  <c r="K49" i="22" l="1"/>
  <c r="N49" i="22" s="1"/>
  <c r="S18" i="22"/>
  <c r="AF30" i="25"/>
  <c r="AF31" i="25"/>
  <c r="H31" i="25"/>
  <c r="AF27" i="25"/>
  <c r="AF28" i="25" s="1"/>
  <c r="K57" i="22" l="1"/>
  <c r="AG15" i="19"/>
  <c r="AF15" i="19"/>
  <c r="AE15" i="19"/>
  <c r="AD15" i="19"/>
  <c r="AC15" i="19"/>
  <c r="D76" i="17" l="1"/>
  <c r="BN6" i="10" l="1"/>
  <c r="AF13" i="10" l="1"/>
  <c r="AF11" i="10"/>
  <c r="AF9" i="10"/>
  <c r="AF17" i="10"/>
  <c r="AF15" i="10"/>
  <c r="AD37" i="10" l="1"/>
  <c r="AB35" i="10"/>
  <c r="AB37" i="10" s="1"/>
  <c r="Z35" i="10"/>
  <c r="Z37" i="10" s="1"/>
  <c r="X35" i="10"/>
  <c r="X37" i="10" s="1"/>
  <c r="V35" i="10"/>
  <c r="V37" i="10" s="1"/>
  <c r="T35" i="10"/>
  <c r="T37" i="10" s="1"/>
  <c r="R35" i="10"/>
  <c r="R37" i="10" s="1"/>
  <c r="P35" i="10"/>
  <c r="P37" i="10" s="1"/>
  <c r="N35" i="10"/>
  <c r="N37" i="10" s="1"/>
  <c r="L35" i="10"/>
  <c r="L37" i="10" s="1"/>
  <c r="J35" i="10"/>
  <c r="AD36" i="10"/>
  <c r="AB34" i="10"/>
  <c r="AB36" i="10" s="1"/>
  <c r="Z34" i="10"/>
  <c r="Z36" i="10" s="1"/>
  <c r="X34" i="10"/>
  <c r="X36" i="10" s="1"/>
  <c r="V34" i="10"/>
  <c r="V36" i="10" s="1"/>
  <c r="T34" i="10"/>
  <c r="T36" i="10" s="1"/>
  <c r="R34" i="10"/>
  <c r="R36" i="10" s="1"/>
  <c r="P34" i="10"/>
  <c r="P36" i="10" s="1"/>
  <c r="N34" i="10"/>
  <c r="N36" i="10" s="1"/>
  <c r="L34" i="10"/>
  <c r="L36" i="10" s="1"/>
  <c r="J34" i="10"/>
  <c r="J36" i="10" s="1"/>
  <c r="H36" i="10"/>
  <c r="J37" i="10" l="1"/>
  <c r="AF35" i="10"/>
  <c r="AF37" i="10" s="1"/>
  <c r="AF34" i="10"/>
  <c r="AF36" i="10" s="1"/>
  <c r="D75" i="17" l="1"/>
  <c r="D74" i="17" l="1"/>
  <c r="D73" i="17"/>
  <c r="M13" i="12" l="1"/>
  <c r="K13" i="12"/>
  <c r="I13" i="12"/>
  <c r="G13" i="12"/>
  <c r="M9" i="12"/>
  <c r="K9" i="12"/>
  <c r="I9" i="12"/>
  <c r="G9" i="12"/>
  <c r="D48" i="17" l="1"/>
  <c r="D49" i="17"/>
  <c r="D72" i="17" l="1"/>
  <c r="D64" i="17"/>
  <c r="D65" i="17" l="1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AH21" i="12"/>
  <c r="AI21" i="12" s="1"/>
  <c r="AH30" i="12"/>
  <c r="AI30" i="12" s="1"/>
  <c r="AH22" i="12"/>
  <c r="AI22" i="12" s="1"/>
  <c r="AH27" i="12"/>
  <c r="AI27" i="12" s="1"/>
  <c r="AH31" i="12"/>
  <c r="AI31" i="12" s="1"/>
  <c r="AH23" i="12"/>
  <c r="AI23" i="12" s="1"/>
  <c r="AH28" i="12"/>
  <c r="AI28" i="12" s="1"/>
  <c r="AH32" i="12"/>
  <c r="AI32" i="12" s="1"/>
  <c r="AH25" i="12"/>
  <c r="AI25" i="12" s="1"/>
  <c r="AH26" i="12"/>
  <c r="AI26" i="12" s="1"/>
  <c r="AH24" i="12"/>
  <c r="AI24" i="12" s="1"/>
  <c r="AH29" i="12"/>
  <c r="AI29" i="12" s="1"/>
  <c r="AH33" i="12"/>
  <c r="AI3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Q1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川崎図書館所蔵マイクロフィルム「化学工業日報」管理換え</t>
        </r>
      </text>
    </comment>
    <comment ref="C38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項目削除しました
「内)高等学校学習
支援資料」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70" authorId="0" shapeId="0" xr:uid="{00000000-0006-0000-0E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郵送貸出（宅配貸出）は、閲覧室貸出冊数の内数となります。</t>
        </r>
      </text>
    </comment>
  </commentList>
</comments>
</file>

<file path=xl/sharedStrings.xml><?xml version="1.0" encoding="utf-8"?>
<sst xmlns="http://schemas.openxmlformats.org/spreadsheetml/2006/main" count="1223" uniqueCount="743">
  <si>
    <t>　(5) 県機関等への貸出状況</t>
    <rPh sb="5" eb="6">
      <t>ケン</t>
    </rPh>
    <rPh sb="6" eb="8">
      <t>キカン</t>
    </rPh>
    <rPh sb="8" eb="9">
      <t>トウ</t>
    </rPh>
    <rPh sb="11" eb="13">
      <t>カシダシ</t>
    </rPh>
    <rPh sb="13" eb="15">
      <t>ジョウキョウ</t>
    </rPh>
    <phoneticPr fontId="2"/>
  </si>
  <si>
    <t>　(6) 相互貸借状況</t>
    <rPh sb="5" eb="7">
      <t>ソウゴ</t>
    </rPh>
    <rPh sb="7" eb="9">
      <t>タイシャク</t>
    </rPh>
    <rPh sb="9" eb="11">
      <t>ジョウキョウ</t>
    </rPh>
    <phoneticPr fontId="2"/>
  </si>
  <si>
    <t>　(7) 特別館外貸出冊数</t>
    <rPh sb="5" eb="7">
      <t>トクベツ</t>
    </rPh>
    <rPh sb="7" eb="8">
      <t>カン</t>
    </rPh>
    <rPh sb="8" eb="9">
      <t>ガイ</t>
    </rPh>
    <rPh sb="9" eb="11">
      <t>カシダシ</t>
    </rPh>
    <rPh sb="11" eb="13">
      <t>サッスウ</t>
    </rPh>
    <phoneticPr fontId="2"/>
  </si>
  <si>
    <t>　　ウ　館内視聴覚資料利用統計</t>
    <rPh sb="4" eb="6">
      <t>カンナイ</t>
    </rPh>
    <rPh sb="6" eb="9">
      <t>シチョウカク</t>
    </rPh>
    <rPh sb="9" eb="11">
      <t>シリョウ</t>
    </rPh>
    <rPh sb="11" eb="13">
      <t>リヨウ</t>
    </rPh>
    <rPh sb="13" eb="15">
      <t>トウケイ</t>
    </rPh>
    <phoneticPr fontId="2"/>
  </si>
  <si>
    <t>レコード</t>
    <phoneticPr fontId="2"/>
  </si>
  <si>
    <t>コンパクトディスクプレーヤー</t>
    <phoneticPr fontId="2"/>
  </si>
  <si>
    <t>ビデオテープ</t>
    <phoneticPr fontId="2"/>
  </si>
  <si>
    <t>カセットテープ</t>
    <phoneticPr fontId="2"/>
  </si>
  <si>
    <t>スクリーン</t>
    <phoneticPr fontId="2"/>
  </si>
  <si>
    <t>ビデオ  テープ</t>
    <phoneticPr fontId="2"/>
  </si>
  <si>
    <t>ＣＤ</t>
    <phoneticPr fontId="2"/>
  </si>
  <si>
    <t>カセット          テープ</t>
    <phoneticPr fontId="2"/>
  </si>
  <si>
    <t>合計</t>
    <phoneticPr fontId="2"/>
  </si>
  <si>
    <t>インターネット</t>
    <phoneticPr fontId="2"/>
  </si>
  <si>
    <t>情　　報　　検　　索</t>
    <rPh sb="0" eb="1">
      <t>ジョウ</t>
    </rPh>
    <rPh sb="3" eb="4">
      <t>ホウ</t>
    </rPh>
    <rPh sb="6" eb="7">
      <t>ケン</t>
    </rPh>
    <rPh sb="9" eb="10">
      <t>サク</t>
    </rPh>
    <phoneticPr fontId="2"/>
  </si>
  <si>
    <t>　(1) 図書資料蔵書統計</t>
    <rPh sb="5" eb="7">
      <t>トショ</t>
    </rPh>
    <rPh sb="7" eb="9">
      <t>シリョウ</t>
    </rPh>
    <rPh sb="9" eb="11">
      <t>ゾウショ</t>
    </rPh>
    <rPh sb="11" eb="13">
      <t>トウケイ</t>
    </rPh>
    <phoneticPr fontId="2"/>
  </si>
  <si>
    <t>(冊)</t>
    <rPh sb="1" eb="2">
      <t>サツ</t>
    </rPh>
    <phoneticPr fontId="2"/>
  </si>
  <si>
    <t>貸　出　点　数</t>
    <rPh sb="0" eb="1">
      <t>カシ</t>
    </rPh>
    <rPh sb="2" eb="3">
      <t>デ</t>
    </rPh>
    <rPh sb="4" eb="5">
      <t>テン</t>
    </rPh>
    <rPh sb="6" eb="7">
      <t>カズ</t>
    </rPh>
    <phoneticPr fontId="2"/>
  </si>
  <si>
    <t>１　資料統計（総括）</t>
    <rPh sb="2" eb="4">
      <t>シリョウ</t>
    </rPh>
    <rPh sb="4" eb="6">
      <t>トウケイ</t>
    </rPh>
    <rPh sb="7" eb="9">
      <t>ソウカツ</t>
    </rPh>
    <phoneticPr fontId="2"/>
  </si>
  <si>
    <t>一般図書資料</t>
    <rPh sb="0" eb="2">
      <t>イッパン</t>
    </rPh>
    <rPh sb="2" eb="4">
      <t>トショ</t>
    </rPh>
    <rPh sb="4" eb="6">
      <t>シリョウ</t>
    </rPh>
    <phoneticPr fontId="2"/>
  </si>
  <si>
    <t>図書資料合計</t>
    <rPh sb="0" eb="2">
      <t>トショ</t>
    </rPh>
    <rPh sb="2" eb="4">
      <t>シリョウ</t>
    </rPh>
    <rPh sb="4" eb="6">
      <t>ゴウケイ</t>
    </rPh>
    <phoneticPr fontId="2"/>
  </si>
  <si>
    <t>逐次刊行物</t>
    <rPh sb="0" eb="2">
      <t>チクジ</t>
    </rPh>
    <rPh sb="2" eb="5">
      <t>カンコウブツ</t>
    </rPh>
    <phoneticPr fontId="2"/>
  </si>
  <si>
    <t>視聴覚資料</t>
    <rPh sb="0" eb="3">
      <t>シチョウカク</t>
    </rPh>
    <rPh sb="3" eb="5">
      <t>シリョウ</t>
    </rPh>
    <phoneticPr fontId="2"/>
  </si>
  <si>
    <t>視聴覚機材</t>
    <rPh sb="0" eb="3">
      <t>シチョウカク</t>
    </rPh>
    <rPh sb="3" eb="5">
      <t>キザイ</t>
    </rPh>
    <phoneticPr fontId="2"/>
  </si>
  <si>
    <t>冊</t>
    <rPh sb="0" eb="1">
      <t>サツ</t>
    </rPh>
    <phoneticPr fontId="2"/>
  </si>
  <si>
    <t>払出</t>
    <rPh sb="0" eb="2">
      <t>ハライダ</t>
    </rPh>
    <phoneticPr fontId="2"/>
  </si>
  <si>
    <t>巻</t>
    <rPh sb="0" eb="1">
      <t>マ</t>
    </rPh>
    <phoneticPr fontId="2"/>
  </si>
  <si>
    <t>点</t>
    <rPh sb="0" eb="1">
      <t>テン</t>
    </rPh>
    <phoneticPr fontId="2"/>
  </si>
  <si>
    <t>　(1)　図書資料蔵書統計</t>
    <rPh sb="5" eb="7">
      <t>トショ</t>
    </rPh>
    <rPh sb="7" eb="9">
      <t>シリョウ</t>
    </rPh>
    <rPh sb="9" eb="11">
      <t>ゾウショ</t>
    </rPh>
    <rPh sb="11" eb="13">
      <t>トウケイ</t>
    </rPh>
    <phoneticPr fontId="2"/>
  </si>
  <si>
    <t>資料区分</t>
    <rPh sb="0" eb="2">
      <t>シリョウ</t>
    </rPh>
    <rPh sb="2" eb="4">
      <t>クブン</t>
    </rPh>
    <phoneticPr fontId="2"/>
  </si>
  <si>
    <t>購入</t>
    <rPh sb="0" eb="2">
      <t>コウニュウ</t>
    </rPh>
    <phoneticPr fontId="2"/>
  </si>
  <si>
    <t>寄贈</t>
    <rPh sb="0" eb="2">
      <t>キゾウ</t>
    </rPh>
    <phoneticPr fontId="2"/>
  </si>
  <si>
    <t>管理換</t>
    <rPh sb="0" eb="2">
      <t>カンリ</t>
    </rPh>
    <rPh sb="2" eb="3">
      <t>カ</t>
    </rPh>
    <phoneticPr fontId="2"/>
  </si>
  <si>
    <t>編入</t>
    <rPh sb="0" eb="2">
      <t>ヘンニュウ</t>
    </rPh>
    <phoneticPr fontId="2"/>
  </si>
  <si>
    <t>その他</t>
    <rPh sb="2" eb="3">
      <t>タ</t>
    </rPh>
    <phoneticPr fontId="2"/>
  </si>
  <si>
    <t>度末冊数</t>
    <rPh sb="1" eb="2">
      <t>マツ</t>
    </rPh>
    <rPh sb="2" eb="4">
      <t>サッスウ</t>
    </rPh>
    <phoneticPr fontId="2"/>
  </si>
  <si>
    <t>総記</t>
    <rPh sb="0" eb="2">
      <t>ソウキ</t>
    </rPh>
    <phoneticPr fontId="2"/>
  </si>
  <si>
    <t>哲学</t>
    <rPh sb="0" eb="2">
      <t>テツガク</t>
    </rPh>
    <phoneticPr fontId="2"/>
  </si>
  <si>
    <t>歴史</t>
    <rPh sb="0" eb="2">
      <t>レキシ</t>
    </rPh>
    <phoneticPr fontId="2"/>
  </si>
  <si>
    <t>社会科学</t>
    <rPh sb="0" eb="2">
      <t>シャカイ</t>
    </rPh>
    <rPh sb="2" eb="4">
      <t>カガク</t>
    </rPh>
    <phoneticPr fontId="2"/>
  </si>
  <si>
    <t>自然科学</t>
    <rPh sb="0" eb="2">
      <t>シゼン</t>
    </rPh>
    <rPh sb="2" eb="4">
      <t>カガク</t>
    </rPh>
    <phoneticPr fontId="2"/>
  </si>
  <si>
    <t>技術</t>
    <rPh sb="0" eb="2">
      <t>ギジュツ</t>
    </rPh>
    <phoneticPr fontId="2"/>
  </si>
  <si>
    <t>産業</t>
    <rPh sb="0" eb="2">
      <t>サンギョウ</t>
    </rPh>
    <phoneticPr fontId="2"/>
  </si>
  <si>
    <t>言語</t>
    <rPh sb="0" eb="2">
      <t>ゲンゴ</t>
    </rPh>
    <phoneticPr fontId="2"/>
  </si>
  <si>
    <t>芸術</t>
    <rPh sb="0" eb="2">
      <t>ゲイジュツ</t>
    </rPh>
    <phoneticPr fontId="2"/>
  </si>
  <si>
    <t>文学</t>
    <rPh sb="0" eb="2">
      <t>ブンガク</t>
    </rPh>
    <phoneticPr fontId="2"/>
  </si>
  <si>
    <t>児童書</t>
    <rPh sb="0" eb="3">
      <t>ジドウショ</t>
    </rPh>
    <phoneticPr fontId="2"/>
  </si>
  <si>
    <t>合計</t>
    <rPh sb="0" eb="2">
      <t>ゴウケイ</t>
    </rPh>
    <phoneticPr fontId="2"/>
  </si>
  <si>
    <t>タイトル</t>
    <phoneticPr fontId="2"/>
  </si>
  <si>
    <t>　(2)　逐次刊行物資料統計</t>
    <rPh sb="5" eb="7">
      <t>チクジ</t>
    </rPh>
    <rPh sb="7" eb="10">
      <t>カンコウブツ</t>
    </rPh>
    <rPh sb="10" eb="12">
      <t>シリョウ</t>
    </rPh>
    <rPh sb="12" eb="14">
      <t>トウケイ</t>
    </rPh>
    <phoneticPr fontId="2"/>
  </si>
  <si>
    <t>計</t>
    <rPh sb="0" eb="1">
      <t>ケイ</t>
    </rPh>
    <phoneticPr fontId="2"/>
  </si>
  <si>
    <t>(本)</t>
    <rPh sb="1" eb="2">
      <t>ホン</t>
    </rPh>
    <phoneticPr fontId="2"/>
  </si>
  <si>
    <t>一般映画</t>
    <rPh sb="0" eb="2">
      <t>イッパン</t>
    </rPh>
    <rPh sb="2" eb="4">
      <t>エイガ</t>
    </rPh>
    <phoneticPr fontId="2"/>
  </si>
  <si>
    <t>神奈川ﾆｭｰｽ</t>
    <rPh sb="0" eb="3">
      <t>カナガワ</t>
    </rPh>
    <phoneticPr fontId="2"/>
  </si>
  <si>
    <t>録音テープ</t>
    <rPh sb="0" eb="2">
      <t>ロクオン</t>
    </rPh>
    <phoneticPr fontId="2"/>
  </si>
  <si>
    <t>楽譜</t>
    <rPh sb="0" eb="2">
      <t>ガクフ</t>
    </rPh>
    <phoneticPr fontId="2"/>
  </si>
  <si>
    <t>官報･法規</t>
    <rPh sb="0" eb="2">
      <t>カンポウ</t>
    </rPh>
    <rPh sb="3" eb="5">
      <t>ホウキ</t>
    </rPh>
    <phoneticPr fontId="2"/>
  </si>
  <si>
    <t>一般雑誌</t>
    <rPh sb="0" eb="2">
      <t>イッパン</t>
    </rPh>
    <rPh sb="2" eb="4">
      <t>ザッシ</t>
    </rPh>
    <phoneticPr fontId="2"/>
  </si>
  <si>
    <t>一般資料</t>
    <rPh sb="0" eb="2">
      <t>イッパン</t>
    </rPh>
    <rPh sb="2" eb="4">
      <t>シリョウ</t>
    </rPh>
    <phoneticPr fontId="2"/>
  </si>
  <si>
    <t>一般新聞</t>
    <rPh sb="0" eb="2">
      <t>イッパン</t>
    </rPh>
    <rPh sb="2" eb="4">
      <t>シンブン</t>
    </rPh>
    <phoneticPr fontId="2"/>
  </si>
  <si>
    <t>現在数</t>
    <rPh sb="0" eb="2">
      <t>ゲンザイ</t>
    </rPh>
    <rPh sb="2" eb="3">
      <t>スウ</t>
    </rPh>
    <phoneticPr fontId="2"/>
  </si>
  <si>
    <t>(台)</t>
    <rPh sb="1" eb="2">
      <t>ダイ</t>
    </rPh>
    <phoneticPr fontId="2"/>
  </si>
  <si>
    <t>スライド映写機</t>
    <rPh sb="4" eb="7">
      <t>エイシャキ</t>
    </rPh>
    <phoneticPr fontId="2"/>
  </si>
  <si>
    <t>暗幕</t>
    <rPh sb="0" eb="2">
      <t>アンマク</t>
    </rPh>
    <phoneticPr fontId="2"/>
  </si>
  <si>
    <t>液晶プロジェクター</t>
    <rPh sb="0" eb="2">
      <t>エキショウ</t>
    </rPh>
    <phoneticPr fontId="2"/>
  </si>
  <si>
    <t>ビデオ編集機</t>
    <rPh sb="3" eb="5">
      <t>ヘンシュウ</t>
    </rPh>
    <rPh sb="5" eb="6">
      <t>キ</t>
    </rPh>
    <phoneticPr fontId="2"/>
  </si>
  <si>
    <t>３　閲覧室等利用統計</t>
    <rPh sb="2" eb="5">
      <t>エツランシツ</t>
    </rPh>
    <rPh sb="5" eb="6">
      <t>トウ</t>
    </rPh>
    <rPh sb="6" eb="8">
      <t>リヨウ</t>
    </rPh>
    <rPh sb="8" eb="10">
      <t>トウケイ</t>
    </rPh>
    <phoneticPr fontId="2"/>
  </si>
  <si>
    <t>　(1)　閲覧室別利用統計</t>
    <rPh sb="5" eb="8">
      <t>エツランシツ</t>
    </rPh>
    <rPh sb="8" eb="9">
      <t>ベツ</t>
    </rPh>
    <rPh sb="9" eb="11">
      <t>リヨウ</t>
    </rPh>
    <rPh sb="11" eb="13">
      <t>トウケイ</t>
    </rPh>
    <phoneticPr fontId="2"/>
  </si>
  <si>
    <t>小 計</t>
    <rPh sb="0" eb="1">
      <t>ショウ</t>
    </rPh>
    <rPh sb="2" eb="3">
      <t>ケイ</t>
    </rPh>
    <phoneticPr fontId="2"/>
  </si>
  <si>
    <t>(枚)</t>
    <rPh sb="1" eb="2">
      <t>マイ</t>
    </rPh>
    <phoneticPr fontId="2"/>
  </si>
  <si>
    <t>(巻)</t>
    <rPh sb="1" eb="2">
      <t>マ</t>
    </rPh>
    <phoneticPr fontId="2"/>
  </si>
  <si>
    <t>一日平均</t>
    <rPh sb="0" eb="2">
      <t>イチニチ</t>
    </rPh>
    <rPh sb="2" eb="4">
      <t>ヘイキン</t>
    </rPh>
    <phoneticPr fontId="2"/>
  </si>
  <si>
    <t>マイクロフィルム</t>
    <phoneticPr fontId="2"/>
  </si>
  <si>
    <t>カセットテーププレーヤー</t>
    <phoneticPr fontId="2"/>
  </si>
  <si>
    <t>レコードプレーヤー</t>
    <phoneticPr fontId="2"/>
  </si>
  <si>
    <t>パワーアンプ</t>
    <phoneticPr fontId="2"/>
  </si>
  <si>
    <t>ビデオテープデッキ</t>
    <phoneticPr fontId="2"/>
  </si>
  <si>
    <t>レーザーディスクプレーヤー</t>
    <phoneticPr fontId="2"/>
  </si>
  <si>
    <t>ＤＶＤプレーヤー</t>
    <phoneticPr fontId="2"/>
  </si>
  <si>
    <t>モニター</t>
    <phoneticPr fontId="2"/>
  </si>
  <si>
    <t>貸出点数</t>
    <rPh sb="0" eb="2">
      <t>カシダシ</t>
    </rPh>
    <rPh sb="2" eb="4">
      <t>テンスウ</t>
    </rPh>
    <phoneticPr fontId="2"/>
  </si>
  <si>
    <t>前年度</t>
    <rPh sb="0" eb="3">
      <t>ゼンネンド</t>
    </rPh>
    <phoneticPr fontId="2"/>
  </si>
  <si>
    <t>前年度実績</t>
    <rPh sb="0" eb="3">
      <t>ゼンネンド</t>
    </rPh>
    <rPh sb="3" eb="5">
      <t>ジッセキ</t>
    </rPh>
    <phoneticPr fontId="2"/>
  </si>
  <si>
    <t>団体</t>
    <rPh sb="0" eb="2">
      <t>ダンタイ</t>
    </rPh>
    <phoneticPr fontId="2"/>
  </si>
  <si>
    <t>16ミリ映画</t>
    <rPh sb="4" eb="6">
      <t>エイガ</t>
    </rPh>
    <phoneticPr fontId="2"/>
  </si>
  <si>
    <t>8ミリ映画</t>
    <rPh sb="3" eb="5">
      <t>エイガ</t>
    </rPh>
    <phoneticPr fontId="2"/>
  </si>
  <si>
    <t>図書</t>
    <rPh sb="0" eb="2">
      <t>トショ</t>
    </rPh>
    <phoneticPr fontId="2"/>
  </si>
  <si>
    <t>16ミリ映写機</t>
    <rPh sb="4" eb="7">
      <t>エイシャキ</t>
    </rPh>
    <phoneticPr fontId="2"/>
  </si>
  <si>
    <t>8ミリ映写機</t>
    <rPh sb="3" eb="5">
      <t>エイシャ</t>
    </rPh>
    <rPh sb="5" eb="6">
      <t>キ</t>
    </rPh>
    <phoneticPr fontId="2"/>
  </si>
  <si>
    <t>映写機付属品</t>
    <rPh sb="0" eb="3">
      <t>エイシャキ</t>
    </rPh>
    <rPh sb="3" eb="5">
      <t>フゾク</t>
    </rPh>
    <rPh sb="5" eb="6">
      <t>ヒン</t>
    </rPh>
    <phoneticPr fontId="2"/>
  </si>
  <si>
    <t>音楽パンフ</t>
    <rPh sb="0" eb="2">
      <t>オンガク</t>
    </rPh>
    <phoneticPr fontId="2"/>
  </si>
  <si>
    <t>レット含む</t>
    <rPh sb="3" eb="4">
      <t>フク</t>
    </rPh>
    <phoneticPr fontId="2"/>
  </si>
  <si>
    <t>人数</t>
    <rPh sb="0" eb="2">
      <t>ニンズウ</t>
    </rPh>
    <phoneticPr fontId="2"/>
  </si>
  <si>
    <t>点数</t>
    <rPh sb="0" eb="2">
      <t>テンスウ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</si>
  <si>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</si>
  <si>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</si>
  <si>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</si>
  <si>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</si>
  <si>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</si>
  <si>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</si>
  <si>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</si>
  <si>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</si>
  <si>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2">
      <t>ズシ</t>
    </rPh>
    <rPh sb="2" eb="3">
      <t>シ</t>
    </rPh>
    <phoneticPr fontId="2"/>
  </si>
  <si>
    <t>相模原市</t>
    <rPh sb="0" eb="4">
      <t>サガミハラシ</t>
    </rPh>
    <phoneticPr fontId="2"/>
  </si>
  <si>
    <t>三浦市</t>
    <rPh sb="0" eb="3">
      <t>ミウラシ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</si>
  <si>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</si>
  <si>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</si>
  <si>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3">
      <t>ヤマトシ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</si>
  <si>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</si>
  <si>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</si>
  <si>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</si>
  <si>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1">
      <t>ミナミ</t>
    </rPh>
    <rPh sb="1" eb="3">
      <t>アシガラ</t>
    </rPh>
    <rPh sb="3" eb="4">
      <t>シ</t>
    </rPh>
    <phoneticPr fontId="2"/>
  </si>
  <si>
    <t>綾瀬市</t>
    <rPh sb="0" eb="3">
      <t>アヤセシ</t>
    </rPh>
    <phoneticPr fontId="2"/>
  </si>
  <si>
    <t>中郡</t>
    <rPh sb="0" eb="1">
      <t>ナカ</t>
    </rPh>
    <rPh sb="1" eb="2">
      <t>グン</t>
    </rPh>
    <phoneticPr fontId="2"/>
  </si>
  <si>
    <t>足柄上郡</t>
    <rPh sb="0" eb="2">
      <t>アシガラ</t>
    </rPh>
    <rPh sb="2" eb="3">
      <t>カミ</t>
    </rPh>
    <rPh sb="3" eb="4">
      <t>グン</t>
    </rPh>
    <phoneticPr fontId="2"/>
  </si>
  <si>
    <t>足柄下郡</t>
    <rPh sb="0" eb="2">
      <t>アシガラ</t>
    </rPh>
    <rPh sb="2" eb="3">
      <t>シモ</t>
    </rPh>
    <rPh sb="3" eb="4">
      <t>グン</t>
    </rPh>
    <phoneticPr fontId="2"/>
  </si>
  <si>
    <t>愛甲郡</t>
    <rPh sb="0" eb="2">
      <t>アイコウ</t>
    </rPh>
    <rPh sb="2" eb="3">
      <t>グン</t>
    </rPh>
    <phoneticPr fontId="2"/>
  </si>
  <si>
    <t>貸出</t>
    <rPh sb="0" eb="2">
      <t>カシダシ</t>
    </rPh>
    <phoneticPr fontId="2"/>
  </si>
  <si>
    <t>（単位：タイトル）</t>
    <rPh sb="1" eb="3">
      <t>タンイ</t>
    </rPh>
    <phoneticPr fontId="2"/>
  </si>
  <si>
    <t>構成比(％)</t>
    <rPh sb="0" eb="3">
      <t>コウセイヒ</t>
    </rPh>
    <phoneticPr fontId="2"/>
  </si>
  <si>
    <t>語学</t>
    <rPh sb="0" eb="2">
      <t>ゴガク</t>
    </rPh>
    <phoneticPr fontId="2"/>
  </si>
  <si>
    <t>視聴覚団体</t>
    <rPh sb="0" eb="3">
      <t>シチョウカク</t>
    </rPh>
    <rPh sb="3" eb="5">
      <t>ダンタイ</t>
    </rPh>
    <phoneticPr fontId="2"/>
  </si>
  <si>
    <t>横須賀</t>
    <rPh sb="0" eb="3">
      <t>ヨコスカ</t>
    </rPh>
    <phoneticPr fontId="2"/>
  </si>
  <si>
    <t>三浦地区</t>
    <rPh sb="0" eb="2">
      <t>ミウラ</t>
    </rPh>
    <rPh sb="2" eb="4">
      <t>チク</t>
    </rPh>
    <phoneticPr fontId="2"/>
  </si>
  <si>
    <t>足柄上地区</t>
    <rPh sb="0" eb="2">
      <t>アシガラ</t>
    </rPh>
    <rPh sb="2" eb="3">
      <t>カミ</t>
    </rPh>
    <rPh sb="3" eb="5">
      <t>チク</t>
    </rPh>
    <phoneticPr fontId="2"/>
  </si>
  <si>
    <t>西湘地区</t>
    <rPh sb="0" eb="1">
      <t>セイ</t>
    </rPh>
    <rPh sb="1" eb="2">
      <t>ショウ</t>
    </rPh>
    <rPh sb="2" eb="4">
      <t>チク</t>
    </rPh>
    <phoneticPr fontId="2"/>
  </si>
  <si>
    <t>県央地区</t>
    <rPh sb="0" eb="2">
      <t>ケンオウ</t>
    </rPh>
    <rPh sb="2" eb="4">
      <t>チク</t>
    </rPh>
    <phoneticPr fontId="2"/>
  </si>
  <si>
    <t>湘南地区</t>
    <rPh sb="0" eb="2">
      <t>ショウナン</t>
    </rPh>
    <rPh sb="2" eb="4">
      <t>チク</t>
    </rPh>
    <phoneticPr fontId="2"/>
  </si>
  <si>
    <t>東京都</t>
    <rPh sb="0" eb="2">
      <t>トウキョウ</t>
    </rPh>
    <rPh sb="2" eb="3">
      <t>ト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</si>
  <si>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</si>
  <si>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ＡＶＭ分類</t>
    <rPh sb="3" eb="5">
      <t>ブンルイ</t>
    </rPh>
    <phoneticPr fontId="2"/>
  </si>
  <si>
    <t>前年度　　　貸出点数</t>
    <rPh sb="0" eb="3">
      <t>ゼンネンド</t>
    </rPh>
    <rPh sb="6" eb="8">
      <t>カシダシ</t>
    </rPh>
    <rPh sb="8" eb="10">
      <t>テンスウ</t>
    </rPh>
    <phoneticPr fontId="2"/>
  </si>
  <si>
    <t>操作技術認定講習会主催者</t>
    <rPh sb="0" eb="2">
      <t>ソウサ</t>
    </rPh>
    <rPh sb="2" eb="4">
      <t>ギジュツ</t>
    </rPh>
    <rPh sb="4" eb="6">
      <t>ニンテイ</t>
    </rPh>
    <rPh sb="6" eb="9">
      <t>コウシュウカイ</t>
    </rPh>
    <rPh sb="9" eb="12">
      <t>シュサイシャ</t>
    </rPh>
    <phoneticPr fontId="2"/>
  </si>
  <si>
    <t>発行件数</t>
    <rPh sb="0" eb="2">
      <t>ハッコウ</t>
    </rPh>
    <rPh sb="2" eb="4">
      <t>ケンスウ</t>
    </rPh>
    <phoneticPr fontId="2"/>
  </si>
  <si>
    <t>生活文化</t>
    <rPh sb="0" eb="2">
      <t>セイカツ</t>
    </rPh>
    <rPh sb="2" eb="4">
      <t>ブンカ</t>
    </rPh>
    <phoneticPr fontId="2"/>
  </si>
  <si>
    <t>（劇映画）</t>
    <rPh sb="1" eb="2">
      <t>ゲキ</t>
    </rPh>
    <rPh sb="2" eb="4">
      <t>エイガ</t>
    </rPh>
    <phoneticPr fontId="2"/>
  </si>
  <si>
    <t>（動画）</t>
    <rPh sb="1" eb="3">
      <t>ドウガ</t>
    </rPh>
    <phoneticPr fontId="2"/>
  </si>
  <si>
    <t>文芸</t>
    <rPh sb="0" eb="2">
      <t>ブンゲイ</t>
    </rPh>
    <phoneticPr fontId="2"/>
  </si>
  <si>
    <t>４　図書館サービス統計</t>
    <rPh sb="2" eb="5">
      <t>トショカン</t>
    </rPh>
    <rPh sb="9" eb="11">
      <t>トウケイ</t>
    </rPh>
    <phoneticPr fontId="2"/>
  </si>
  <si>
    <t>協力室</t>
    <rPh sb="0" eb="2">
      <t>キョウリョク</t>
    </rPh>
    <rPh sb="2" eb="3">
      <t>シツ</t>
    </rPh>
    <phoneticPr fontId="2"/>
  </si>
  <si>
    <t>口頭</t>
    <rPh sb="0" eb="2">
      <t>コウトウ</t>
    </rPh>
    <phoneticPr fontId="2"/>
  </si>
  <si>
    <t>電話</t>
    <rPh sb="0" eb="2">
      <t>デンワ</t>
    </rPh>
    <phoneticPr fontId="2"/>
  </si>
  <si>
    <t>文書</t>
    <rPh sb="0" eb="2">
      <t>ブンショ</t>
    </rPh>
    <phoneticPr fontId="2"/>
  </si>
  <si>
    <t>人文科学</t>
    <rPh sb="0" eb="2">
      <t>ジンブン</t>
    </rPh>
    <rPh sb="2" eb="4">
      <t>カガク</t>
    </rPh>
    <phoneticPr fontId="2"/>
  </si>
  <si>
    <t>社会産業</t>
    <rPh sb="0" eb="1">
      <t>シャ</t>
    </rPh>
    <rPh sb="1" eb="2">
      <t>カイ</t>
    </rPh>
    <rPh sb="2" eb="4">
      <t>サンギョウ</t>
    </rPh>
    <phoneticPr fontId="2"/>
  </si>
  <si>
    <t>自然理工</t>
    <rPh sb="0" eb="2">
      <t>シゼン</t>
    </rPh>
    <rPh sb="2" eb="4">
      <t>リコウ</t>
    </rPh>
    <phoneticPr fontId="2"/>
  </si>
  <si>
    <t>を含む)</t>
    <rPh sb="1" eb="2">
      <t>フク</t>
    </rPh>
    <phoneticPr fontId="2"/>
  </si>
  <si>
    <t>一般図書</t>
    <rPh sb="0" eb="2">
      <t>イッパン</t>
    </rPh>
    <rPh sb="2" eb="4">
      <t>トショ</t>
    </rPh>
    <phoneticPr fontId="2"/>
  </si>
  <si>
    <t>新聞・雑誌</t>
    <rPh sb="0" eb="2">
      <t>シンブン</t>
    </rPh>
    <rPh sb="3" eb="5">
      <t>ザッシ</t>
    </rPh>
    <phoneticPr fontId="2"/>
  </si>
  <si>
    <t>年　月</t>
    <rPh sb="0" eb="1">
      <t>トシ</t>
    </rPh>
    <rPh sb="2" eb="3">
      <t>ツキ</t>
    </rPh>
    <phoneticPr fontId="2"/>
  </si>
  <si>
    <t>区　分</t>
    <rPh sb="0" eb="1">
      <t>ク</t>
    </rPh>
    <rPh sb="2" eb="3">
      <t>ブン</t>
    </rPh>
    <phoneticPr fontId="2"/>
  </si>
  <si>
    <t>写真撮影</t>
    <rPh sb="0" eb="2">
      <t>シャシン</t>
    </rPh>
    <rPh sb="2" eb="4">
      <t>サツエイ</t>
    </rPh>
    <phoneticPr fontId="2"/>
  </si>
  <si>
    <t>申込数</t>
    <rPh sb="0" eb="2">
      <t>モウシコ</t>
    </rPh>
    <rPh sb="2" eb="3">
      <t>カズ</t>
    </rPh>
    <phoneticPr fontId="2"/>
  </si>
  <si>
    <t>資料掲載</t>
    <rPh sb="0" eb="2">
      <t>シリョウ</t>
    </rPh>
    <rPh sb="2" eb="4">
      <t>ケイサイ</t>
    </rPh>
    <phoneticPr fontId="2"/>
  </si>
  <si>
    <t>対面朗読</t>
    <rPh sb="0" eb="2">
      <t>タイメン</t>
    </rPh>
    <rPh sb="2" eb="4">
      <t>ロウドク</t>
    </rPh>
    <phoneticPr fontId="2"/>
  </si>
  <si>
    <t>図書郵送貸出</t>
    <rPh sb="0" eb="2">
      <t>トショ</t>
    </rPh>
    <rPh sb="2" eb="4">
      <t>ユウソウ</t>
    </rPh>
    <rPh sb="4" eb="6">
      <t>カシダシ</t>
    </rPh>
    <phoneticPr fontId="2"/>
  </si>
  <si>
    <t>郵送貸出</t>
    <rPh sb="0" eb="2">
      <t>ユウソウ</t>
    </rPh>
    <rPh sb="2" eb="4">
      <t>カシダシ</t>
    </rPh>
    <phoneticPr fontId="2"/>
  </si>
  <si>
    <t>時間数</t>
    <rPh sb="0" eb="3">
      <t>ジカンスウ</t>
    </rPh>
    <phoneticPr fontId="2"/>
  </si>
  <si>
    <t>図書郵送</t>
    <rPh sb="0" eb="2">
      <t>トショ</t>
    </rPh>
    <rPh sb="2" eb="4">
      <t>ユウソウ</t>
    </rPh>
    <phoneticPr fontId="2"/>
  </si>
  <si>
    <t>ＣＤ　　　　郵送貸出</t>
    <rPh sb="6" eb="8">
      <t>ユウソウ</t>
    </rPh>
    <rPh sb="8" eb="10">
      <t>カシダシ</t>
    </rPh>
    <phoneticPr fontId="2"/>
  </si>
  <si>
    <t>５　図書館協力事業統計</t>
    <rPh sb="2" eb="5">
      <t>トショカン</t>
    </rPh>
    <rPh sb="5" eb="7">
      <t>キョウリョク</t>
    </rPh>
    <rPh sb="7" eb="9">
      <t>ジギョウ</t>
    </rPh>
    <rPh sb="9" eb="11">
      <t>トウケイ</t>
    </rPh>
    <phoneticPr fontId="2"/>
  </si>
  <si>
    <t>　(1)　図書館協力貸出状況</t>
    <rPh sb="5" eb="8">
      <t>トショカン</t>
    </rPh>
    <rPh sb="8" eb="10">
      <t>キョウリョク</t>
    </rPh>
    <rPh sb="10" eb="12">
      <t>カシダシ</t>
    </rPh>
    <rPh sb="12" eb="14">
      <t>ジョウキョウ</t>
    </rPh>
    <phoneticPr fontId="2"/>
  </si>
  <si>
    <t>借受館名</t>
    <rPh sb="0" eb="2">
      <t>カリウケ</t>
    </rPh>
    <rPh sb="2" eb="3">
      <t>カン</t>
    </rPh>
    <rPh sb="3" eb="4">
      <t>メイ</t>
    </rPh>
    <phoneticPr fontId="2"/>
  </si>
  <si>
    <t>所蔵</t>
    <rPh sb="0" eb="2">
      <t>ショゾウ</t>
    </rPh>
    <phoneticPr fontId="2"/>
  </si>
  <si>
    <t>県立川崎から借受</t>
    <rPh sb="0" eb="1">
      <t>ケン</t>
    </rPh>
    <rPh sb="1" eb="2">
      <t>リツ</t>
    </rPh>
    <rPh sb="2" eb="4">
      <t>カワサキ</t>
    </rPh>
    <rPh sb="6" eb="8">
      <t>カリウケ</t>
    </rPh>
    <phoneticPr fontId="2"/>
  </si>
  <si>
    <t>他館から借受</t>
    <rPh sb="0" eb="1">
      <t>ホカ</t>
    </rPh>
    <rPh sb="1" eb="2">
      <t>カン</t>
    </rPh>
    <rPh sb="4" eb="6">
      <t>カリウケ</t>
    </rPh>
    <phoneticPr fontId="2"/>
  </si>
  <si>
    <t>協力車</t>
    <rPh sb="0" eb="2">
      <t>キョウリョク</t>
    </rPh>
    <rPh sb="2" eb="3">
      <t>シャ</t>
    </rPh>
    <phoneticPr fontId="2"/>
  </si>
  <si>
    <t>宅配便</t>
    <rPh sb="0" eb="3">
      <t>タクハイビン</t>
    </rPh>
    <phoneticPr fontId="2"/>
  </si>
  <si>
    <t>　(3)　協力車巡回・宅配便発送状況</t>
    <rPh sb="5" eb="7">
      <t>キョウリョク</t>
    </rPh>
    <rPh sb="7" eb="8">
      <t>シャ</t>
    </rPh>
    <rPh sb="8" eb="10">
      <t>ジュンカイ</t>
    </rPh>
    <rPh sb="11" eb="13">
      <t>タクハイ</t>
    </rPh>
    <rPh sb="13" eb="14">
      <t>ビン</t>
    </rPh>
    <rPh sb="14" eb="16">
      <t>ハッソウ</t>
    </rPh>
    <rPh sb="16" eb="18">
      <t>ジョウキョウ</t>
    </rPh>
    <phoneticPr fontId="2"/>
  </si>
  <si>
    <t>巡回延日数</t>
    <rPh sb="0" eb="2">
      <t>ジュンカイ</t>
    </rPh>
    <rPh sb="2" eb="3">
      <t>ノ</t>
    </rPh>
    <rPh sb="3" eb="5">
      <t>ニッスウ</t>
    </rPh>
    <phoneticPr fontId="2"/>
  </si>
  <si>
    <t>巡回延館数</t>
    <rPh sb="0" eb="2">
      <t>ジュンカイ</t>
    </rPh>
    <rPh sb="2" eb="3">
      <t>ノ</t>
    </rPh>
    <rPh sb="3" eb="4">
      <t>カン</t>
    </rPh>
    <rPh sb="4" eb="5">
      <t>スウ</t>
    </rPh>
    <phoneticPr fontId="2"/>
  </si>
  <si>
    <t>　　　　相手館別内訳冊数</t>
    <rPh sb="4" eb="6">
      <t>アイテ</t>
    </rPh>
    <rPh sb="6" eb="7">
      <t>カン</t>
    </rPh>
    <rPh sb="7" eb="8">
      <t>ベツ</t>
    </rPh>
    <rPh sb="8" eb="10">
      <t>ウチワケ</t>
    </rPh>
    <rPh sb="10" eb="12">
      <t>サッスウ</t>
    </rPh>
    <phoneticPr fontId="2"/>
  </si>
  <si>
    <t>国立国会</t>
    <rPh sb="0" eb="2">
      <t>コクリツ</t>
    </rPh>
    <rPh sb="2" eb="4">
      <t>コッカイ</t>
    </rPh>
    <phoneticPr fontId="2"/>
  </si>
  <si>
    <t>図書館</t>
    <rPh sb="0" eb="3">
      <t>トショカン</t>
    </rPh>
    <phoneticPr fontId="2"/>
  </si>
  <si>
    <t>県立図書館</t>
    <rPh sb="0" eb="1">
      <t>ケン</t>
    </rPh>
    <rPh sb="1" eb="2">
      <t>リツ</t>
    </rPh>
    <rPh sb="2" eb="5">
      <t>トショカン</t>
    </rPh>
    <phoneticPr fontId="2"/>
  </si>
  <si>
    <t>市区立図書館</t>
    <rPh sb="0" eb="1">
      <t>シ</t>
    </rPh>
    <rPh sb="1" eb="2">
      <t>ク</t>
    </rPh>
    <rPh sb="2" eb="3">
      <t>リツ</t>
    </rPh>
    <rPh sb="3" eb="6">
      <t>トショカン</t>
    </rPh>
    <phoneticPr fontId="2"/>
  </si>
  <si>
    <t>町村立図書館</t>
    <rPh sb="0" eb="2">
      <t>チョウソン</t>
    </rPh>
    <rPh sb="2" eb="3">
      <t>リツ</t>
    </rPh>
    <rPh sb="3" eb="6">
      <t>トショカン</t>
    </rPh>
    <phoneticPr fontId="2"/>
  </si>
  <si>
    <t>その他</t>
    <rPh sb="2" eb="3">
      <t>ホカ</t>
    </rPh>
    <phoneticPr fontId="2"/>
  </si>
  <si>
    <t>借用</t>
    <rPh sb="0" eb="2">
      <t>シャクヨウ</t>
    </rPh>
    <phoneticPr fontId="2"/>
  </si>
  <si>
    <t>公共</t>
    <rPh sb="0" eb="2">
      <t>コウキョウ</t>
    </rPh>
    <phoneticPr fontId="2"/>
  </si>
  <si>
    <t>大学</t>
    <rPh sb="0" eb="2">
      <t>ダイガク</t>
    </rPh>
    <phoneticPr fontId="2"/>
  </si>
  <si>
    <t>県機関</t>
    <rPh sb="0" eb="1">
      <t>ケン</t>
    </rPh>
    <rPh sb="1" eb="3">
      <t>キカン</t>
    </rPh>
    <phoneticPr fontId="2"/>
  </si>
  <si>
    <t>報道</t>
    <rPh sb="0" eb="2">
      <t>ホウドウ</t>
    </rPh>
    <phoneticPr fontId="2"/>
  </si>
  <si>
    <t>機関</t>
    <rPh sb="0" eb="2">
      <t>キカン</t>
    </rPh>
    <phoneticPr fontId="2"/>
  </si>
  <si>
    <t>その他の機関</t>
    <rPh sb="2" eb="3">
      <t>ホカ</t>
    </rPh>
    <rPh sb="4" eb="6">
      <t>キカン</t>
    </rPh>
    <phoneticPr fontId="2"/>
  </si>
  <si>
    <t>県内    在勤者　　　　　在学者</t>
    <rPh sb="0" eb="2">
      <t>ケンナイ</t>
    </rPh>
    <phoneticPr fontId="2"/>
  </si>
  <si>
    <t>8ミリ映写機</t>
    <rPh sb="3" eb="6">
      <t>エイシャキ</t>
    </rPh>
    <phoneticPr fontId="2"/>
  </si>
  <si>
    <t>　(3)　視聴覚資料統計</t>
    <rPh sb="5" eb="8">
      <t>シチョウカク</t>
    </rPh>
    <rPh sb="8" eb="10">
      <t>シリョウ</t>
    </rPh>
    <rPh sb="10" eb="12">
      <t>トウケイ</t>
    </rPh>
    <phoneticPr fontId="2"/>
  </si>
  <si>
    <t>工学</t>
    <rPh sb="0" eb="2">
      <t>コウガク</t>
    </rPh>
    <phoneticPr fontId="2"/>
  </si>
  <si>
    <t>市町村</t>
    <rPh sb="0" eb="3">
      <t>シチョウソン</t>
    </rPh>
    <phoneticPr fontId="2"/>
  </si>
  <si>
    <t>２　図書館資料統計</t>
    <rPh sb="2" eb="5">
      <t>トショカン</t>
    </rPh>
    <rPh sb="5" eb="7">
      <t>シリョウ</t>
    </rPh>
    <rPh sb="7" eb="9">
      <t>トウケイ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</si>
  <si>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</si>
  <si>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</si>
  <si>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受　　　　　　入</t>
    <rPh sb="0" eb="1">
      <t>ウケ</t>
    </rPh>
    <rPh sb="7" eb="8">
      <t>イ</t>
    </rPh>
    <phoneticPr fontId="2"/>
  </si>
  <si>
    <t>差　引</t>
    <rPh sb="0" eb="1">
      <t>サ</t>
    </rPh>
    <rPh sb="2" eb="3">
      <t>ヒ</t>
    </rPh>
    <phoneticPr fontId="2"/>
  </si>
  <si>
    <t>増　減</t>
    <rPh sb="0" eb="1">
      <t>ゾウ</t>
    </rPh>
    <rPh sb="2" eb="3">
      <t>ゲン</t>
    </rPh>
    <phoneticPr fontId="2"/>
  </si>
  <si>
    <t>受　　入</t>
    <rPh sb="0" eb="1">
      <t>ウケ</t>
    </rPh>
    <rPh sb="3" eb="4">
      <t>イ</t>
    </rPh>
    <phoneticPr fontId="2"/>
  </si>
  <si>
    <t>払　　出</t>
    <rPh sb="0" eb="1">
      <t>フツ</t>
    </rPh>
    <rPh sb="3" eb="4">
      <t>デ</t>
    </rPh>
    <phoneticPr fontId="2"/>
  </si>
  <si>
    <t>資 料 区 分</t>
    <rPh sb="0" eb="1">
      <t>シ</t>
    </rPh>
    <rPh sb="2" eb="3">
      <t>リョウ</t>
    </rPh>
    <rPh sb="4" eb="5">
      <t>ク</t>
    </rPh>
    <rPh sb="6" eb="7">
      <t>ブン</t>
    </rPh>
    <phoneticPr fontId="2"/>
  </si>
  <si>
    <t>合　　　計</t>
    <rPh sb="0" eb="1">
      <t>ゴウ</t>
    </rPh>
    <rPh sb="4" eb="5">
      <t>ケイ</t>
    </rPh>
    <phoneticPr fontId="2"/>
  </si>
  <si>
    <t>雑　誌</t>
    <rPh sb="0" eb="1">
      <t>ザツ</t>
    </rPh>
    <rPh sb="2" eb="3">
      <t>シ</t>
    </rPh>
    <phoneticPr fontId="2"/>
  </si>
  <si>
    <t>新　聞</t>
    <rPh sb="0" eb="1">
      <t>シン</t>
    </rPh>
    <rPh sb="2" eb="3">
      <t>ブン</t>
    </rPh>
    <phoneticPr fontId="2"/>
  </si>
  <si>
    <t>映　　　画</t>
    <rPh sb="0" eb="1">
      <t>エイ</t>
    </rPh>
    <rPh sb="4" eb="5">
      <t>ガ</t>
    </rPh>
    <phoneticPr fontId="2"/>
  </si>
  <si>
    <t>資　　　　　料</t>
    <rPh sb="0" eb="1">
      <t>シ</t>
    </rPh>
    <rPh sb="6" eb="7">
      <t>リョウ</t>
    </rPh>
    <phoneticPr fontId="2"/>
  </si>
  <si>
    <t>資　　　　　　　　　料</t>
    <rPh sb="0" eb="1">
      <t>シ</t>
    </rPh>
    <rPh sb="10" eb="11">
      <t>リョウ</t>
    </rPh>
    <phoneticPr fontId="2"/>
  </si>
  <si>
    <t>小　計</t>
    <rPh sb="0" eb="1">
      <t>ショウ</t>
    </rPh>
    <rPh sb="2" eb="3">
      <t>ケイ</t>
    </rPh>
    <phoneticPr fontId="2"/>
  </si>
  <si>
    <t>資　　料　　区　　分</t>
    <rPh sb="0" eb="1">
      <t>シ</t>
    </rPh>
    <rPh sb="3" eb="4">
      <t>リョウ</t>
    </rPh>
    <rPh sb="6" eb="7">
      <t>ク</t>
    </rPh>
    <rPh sb="9" eb="10">
      <t>ブン</t>
    </rPh>
    <phoneticPr fontId="2"/>
  </si>
  <si>
    <t>機　　　　　　　　　材</t>
    <rPh sb="0" eb="1">
      <t>キ</t>
    </rPh>
    <rPh sb="10" eb="11">
      <t>ザイ</t>
    </rPh>
    <phoneticPr fontId="2"/>
  </si>
  <si>
    <t>受　入</t>
    <rPh sb="0" eb="1">
      <t>ウケ</t>
    </rPh>
    <rPh sb="2" eb="3">
      <t>イ</t>
    </rPh>
    <phoneticPr fontId="2"/>
  </si>
  <si>
    <t>払　出</t>
    <rPh sb="0" eb="1">
      <t>フツ</t>
    </rPh>
    <rPh sb="2" eb="3">
      <t>デ</t>
    </rPh>
    <phoneticPr fontId="2"/>
  </si>
  <si>
    <t>区 分</t>
    <rPh sb="0" eb="1">
      <t>ク</t>
    </rPh>
    <rPh sb="2" eb="3">
      <t>ブン</t>
    </rPh>
    <phoneticPr fontId="2"/>
  </si>
  <si>
    <t>資　料　区　分</t>
    <rPh sb="0" eb="1">
      <t>シ</t>
    </rPh>
    <rPh sb="2" eb="3">
      <t>リョウ</t>
    </rPh>
    <rPh sb="4" eb="5">
      <t>ク</t>
    </rPh>
    <rPh sb="6" eb="7">
      <t>ブン</t>
    </rPh>
    <phoneticPr fontId="2"/>
  </si>
  <si>
    <t>貸　　出　　点　　数</t>
    <rPh sb="0" eb="1">
      <t>カシ</t>
    </rPh>
    <rPh sb="3" eb="4">
      <t>デ</t>
    </rPh>
    <rPh sb="6" eb="7">
      <t>テン</t>
    </rPh>
    <rPh sb="9" eb="10">
      <t>カズ</t>
    </rPh>
    <phoneticPr fontId="2"/>
  </si>
  <si>
    <t>前　　年　　度</t>
    <rPh sb="0" eb="1">
      <t>マエ</t>
    </rPh>
    <rPh sb="3" eb="4">
      <t>トシ</t>
    </rPh>
    <rPh sb="6" eb="7">
      <t>タビ</t>
    </rPh>
    <phoneticPr fontId="2"/>
  </si>
  <si>
    <t>区　　　　分</t>
    <rPh sb="0" eb="1">
      <t>ク</t>
    </rPh>
    <rPh sb="5" eb="6">
      <t>ブン</t>
    </rPh>
    <phoneticPr fontId="2"/>
  </si>
  <si>
    <t>個　　　人</t>
    <rPh sb="0" eb="1">
      <t>コ</t>
    </rPh>
    <rPh sb="4" eb="5">
      <t>ヒト</t>
    </rPh>
    <phoneticPr fontId="2"/>
  </si>
  <si>
    <t>機　　　材</t>
    <rPh sb="0" eb="1">
      <t>キ</t>
    </rPh>
    <rPh sb="4" eb="5">
      <t>ザイ</t>
    </rPh>
    <phoneticPr fontId="2"/>
  </si>
  <si>
    <t>小　　　　計</t>
    <rPh sb="0" eb="1">
      <t>ショウ</t>
    </rPh>
    <rPh sb="5" eb="6">
      <t>ケイ</t>
    </rPh>
    <phoneticPr fontId="2"/>
  </si>
  <si>
    <t>合　　　　　　計</t>
    <rPh sb="0" eb="1">
      <t>ゴウ</t>
    </rPh>
    <rPh sb="7" eb="8">
      <t>ケイ</t>
    </rPh>
    <phoneticPr fontId="2"/>
  </si>
  <si>
    <t>中　　　　　計</t>
    <rPh sb="0" eb="1">
      <t>ナカ</t>
    </rPh>
    <rPh sb="6" eb="7">
      <t>ケイ</t>
    </rPh>
    <phoneticPr fontId="2"/>
  </si>
  <si>
    <t>区　　分</t>
    <rPh sb="0" eb="1">
      <t>ク</t>
    </rPh>
    <rPh sb="3" eb="4">
      <t>ブン</t>
    </rPh>
    <phoneticPr fontId="2"/>
  </si>
  <si>
    <t>鑑　賞　者　数</t>
    <rPh sb="0" eb="1">
      <t>カガミ</t>
    </rPh>
    <rPh sb="2" eb="3">
      <t>ショウ</t>
    </rPh>
    <rPh sb="4" eb="5">
      <t>モノ</t>
    </rPh>
    <rPh sb="6" eb="7">
      <t>スウ</t>
    </rPh>
    <phoneticPr fontId="2"/>
  </si>
  <si>
    <t>冊　数</t>
    <rPh sb="0" eb="1">
      <t>サツ</t>
    </rPh>
    <rPh sb="2" eb="3">
      <t>カズ</t>
    </rPh>
    <phoneticPr fontId="2"/>
  </si>
  <si>
    <t>　横須賀三浦地区 ［横須賀市・鎌倉市・逗子市・三浦市・葉山町］</t>
    <rPh sb="1" eb="4">
      <t>ヨコスカ</t>
    </rPh>
    <rPh sb="4" eb="6">
      <t>ミウラ</t>
    </rPh>
    <rPh sb="6" eb="8">
      <t>チク</t>
    </rPh>
    <rPh sb="10" eb="13">
      <t>ヨコスカ</t>
    </rPh>
    <rPh sb="13" eb="14">
      <t>シ</t>
    </rPh>
    <rPh sb="15" eb="17">
      <t>カマクラ</t>
    </rPh>
    <rPh sb="17" eb="18">
      <t>シ</t>
    </rPh>
    <rPh sb="19" eb="21">
      <t>ズシ</t>
    </rPh>
    <rPh sb="21" eb="22">
      <t>シ</t>
    </rPh>
    <rPh sb="23" eb="25">
      <t>ミウラ</t>
    </rPh>
    <rPh sb="25" eb="26">
      <t>シ</t>
    </rPh>
    <rPh sb="27" eb="30">
      <t>ハヤママチ</t>
    </rPh>
    <phoneticPr fontId="2"/>
  </si>
  <si>
    <t>　県央地区 ［相模原市・厚木市・大和市・海老名市・座間市・綾瀬市・愛川町・清川村］</t>
    <rPh sb="1" eb="3">
      <t>ケンオウ</t>
    </rPh>
    <rPh sb="3" eb="5">
      <t>チク</t>
    </rPh>
    <rPh sb="7" eb="11">
      <t>サガミハラシ</t>
    </rPh>
    <rPh sb="12" eb="15">
      <t>アツギシ</t>
    </rPh>
    <rPh sb="16" eb="18">
      <t>ヤマト</t>
    </rPh>
    <rPh sb="18" eb="19">
      <t>シ</t>
    </rPh>
    <rPh sb="20" eb="24">
      <t>エビナシ</t>
    </rPh>
    <rPh sb="25" eb="28">
      <t>ザマシ</t>
    </rPh>
    <rPh sb="29" eb="32">
      <t>アヤセシ</t>
    </rPh>
    <rPh sb="33" eb="36">
      <t>アイカワマチ</t>
    </rPh>
    <rPh sb="37" eb="40">
      <t>キヨカワムラ</t>
    </rPh>
    <phoneticPr fontId="2"/>
  </si>
  <si>
    <t>　＊資料の（　 ）内の数字は１日平均貸出点数</t>
    <rPh sb="2" eb="4">
      <t>シリョウ</t>
    </rPh>
    <rPh sb="9" eb="10">
      <t>ナイ</t>
    </rPh>
    <rPh sb="11" eb="13">
      <t>スウジ</t>
    </rPh>
    <rPh sb="15" eb="16">
      <t>ニチ</t>
    </rPh>
    <rPh sb="16" eb="18">
      <t>ヘイキン</t>
    </rPh>
    <rPh sb="18" eb="20">
      <t>カシダシ</t>
    </rPh>
    <rPh sb="20" eb="22">
      <t>テンスウ</t>
    </rPh>
    <phoneticPr fontId="2"/>
  </si>
  <si>
    <t>　湘南地区 ［平塚市・藤沢市・茅ヶ崎市・秦野市・伊勢原市・寒川町・大磯町・二宮町］</t>
    <rPh sb="1" eb="3">
      <t>ショウナン</t>
    </rPh>
    <rPh sb="3" eb="5">
      <t>チク</t>
    </rPh>
    <rPh sb="7" eb="10">
      <t>ヒラツカシ</t>
    </rPh>
    <rPh sb="11" eb="14">
      <t>フジサワシ</t>
    </rPh>
    <rPh sb="15" eb="19">
      <t>チガサキシ</t>
    </rPh>
    <rPh sb="20" eb="23">
      <t>ハダノシ</t>
    </rPh>
    <rPh sb="24" eb="28">
      <t>イセハラシ</t>
    </rPh>
    <rPh sb="29" eb="32">
      <t>サムカワマチ</t>
    </rPh>
    <rPh sb="33" eb="35">
      <t>オオイソ</t>
    </rPh>
    <rPh sb="35" eb="36">
      <t>マチ</t>
    </rPh>
    <rPh sb="37" eb="40">
      <t>ニノミヤマチ</t>
    </rPh>
    <phoneticPr fontId="2"/>
  </si>
  <si>
    <t>　足柄上地区 ［南足柄市・中井町・大井町・松田町・山北町・開成町］</t>
    <rPh sb="1" eb="3">
      <t>アシガラ</t>
    </rPh>
    <rPh sb="3" eb="4">
      <t>カミ</t>
    </rPh>
    <rPh sb="4" eb="6">
      <t>チク</t>
    </rPh>
    <rPh sb="8" eb="11">
      <t>ミナミアシガラ</t>
    </rPh>
    <rPh sb="11" eb="12">
      <t>シ</t>
    </rPh>
    <rPh sb="13" eb="16">
      <t>ナカイマチ</t>
    </rPh>
    <rPh sb="17" eb="19">
      <t>オオイ</t>
    </rPh>
    <rPh sb="19" eb="20">
      <t>マチ</t>
    </rPh>
    <rPh sb="21" eb="23">
      <t>マツダ</t>
    </rPh>
    <rPh sb="23" eb="24">
      <t>マチ</t>
    </rPh>
    <rPh sb="25" eb="27">
      <t>ヤマキタ</t>
    </rPh>
    <rPh sb="27" eb="28">
      <t>マチ</t>
    </rPh>
    <rPh sb="29" eb="31">
      <t>カイセイ</t>
    </rPh>
    <rPh sb="31" eb="32">
      <t>マチ</t>
    </rPh>
    <phoneticPr fontId="2"/>
  </si>
  <si>
    <t>　西湘地区 ［小田原市・箱根町・真鶴町・湯河原町］</t>
    <rPh sb="1" eb="2">
      <t>セイ</t>
    </rPh>
    <rPh sb="2" eb="3">
      <t>ショウ</t>
    </rPh>
    <rPh sb="3" eb="5">
      <t>チク</t>
    </rPh>
    <rPh sb="7" eb="11">
      <t>オダワラシ</t>
    </rPh>
    <rPh sb="12" eb="15">
      <t>ハコネマチ</t>
    </rPh>
    <rPh sb="16" eb="18">
      <t>マナヅル</t>
    </rPh>
    <rPh sb="18" eb="19">
      <t>マチ</t>
    </rPh>
    <rPh sb="20" eb="23">
      <t>ユガワラ</t>
    </rPh>
    <rPh sb="23" eb="24">
      <t>マチ</t>
    </rPh>
    <phoneticPr fontId="2"/>
  </si>
  <si>
    <t>　　　ア　資　料</t>
    <rPh sb="5" eb="6">
      <t>シ</t>
    </rPh>
    <rPh sb="7" eb="8">
      <t>リョウ</t>
    </rPh>
    <phoneticPr fontId="2"/>
  </si>
  <si>
    <t>　　　イ　機　材</t>
    <rPh sb="5" eb="6">
      <t>キ</t>
    </rPh>
    <rPh sb="7" eb="8">
      <t>ザイ</t>
    </rPh>
    <phoneticPr fontId="2"/>
  </si>
  <si>
    <t>　　　ア　視聴覚資料等利用状況</t>
    <rPh sb="5" eb="8">
      <t>シチョウカク</t>
    </rPh>
    <rPh sb="8" eb="10">
      <t>シリョウ</t>
    </rPh>
    <rPh sb="10" eb="11">
      <t>トウ</t>
    </rPh>
    <rPh sb="11" eb="13">
      <t>リヨウ</t>
    </rPh>
    <rPh sb="13" eb="15">
      <t>ジョウキョウ</t>
    </rPh>
    <phoneticPr fontId="2"/>
  </si>
  <si>
    <t>　　　イ　市郡別16ミリ映画利用状況</t>
    <rPh sb="5" eb="6">
      <t>シ</t>
    </rPh>
    <rPh sb="6" eb="7">
      <t>グン</t>
    </rPh>
    <rPh sb="7" eb="8">
      <t>ベツ</t>
    </rPh>
    <rPh sb="12" eb="14">
      <t>エイガ</t>
    </rPh>
    <rPh sb="14" eb="16">
      <t>リヨウ</t>
    </rPh>
    <rPh sb="16" eb="18">
      <t>ジョウキョウ</t>
    </rPh>
    <phoneticPr fontId="2"/>
  </si>
  <si>
    <t>　　　ア　図書</t>
    <rPh sb="5" eb="7">
      <t>トショ</t>
    </rPh>
    <phoneticPr fontId="2"/>
  </si>
  <si>
    <t>　　　イ　視聴覚（16ミリフィルム）</t>
    <rPh sb="5" eb="8">
      <t>シチョウカク</t>
    </rPh>
    <phoneticPr fontId="2"/>
  </si>
  <si>
    <t>分 野 別 内 訳</t>
    <rPh sb="0" eb="1">
      <t>ブン</t>
    </rPh>
    <rPh sb="2" eb="3">
      <t>ノ</t>
    </rPh>
    <rPh sb="4" eb="5">
      <t>ベツ</t>
    </rPh>
    <rPh sb="6" eb="7">
      <t>ウチ</t>
    </rPh>
    <rPh sb="8" eb="9">
      <t>ヤク</t>
    </rPh>
    <phoneticPr fontId="2"/>
  </si>
  <si>
    <t>方 法 別 内 訳</t>
    <rPh sb="0" eb="1">
      <t>カタ</t>
    </rPh>
    <rPh sb="2" eb="3">
      <t>ホウ</t>
    </rPh>
    <rPh sb="4" eb="5">
      <t>ベツ</t>
    </rPh>
    <rPh sb="6" eb="7">
      <t>ウチ</t>
    </rPh>
    <rPh sb="8" eb="9">
      <t>ヤク</t>
    </rPh>
    <phoneticPr fontId="2"/>
  </si>
  <si>
    <t>合　計</t>
    <rPh sb="0" eb="1">
      <t>ゴウ</t>
    </rPh>
    <rPh sb="2" eb="3">
      <t>ケイ</t>
    </rPh>
    <phoneticPr fontId="2"/>
  </si>
  <si>
    <t>合 計</t>
    <rPh sb="0" eb="1">
      <t>ゴウ</t>
    </rPh>
    <rPh sb="2" eb="3">
      <t>ケイ</t>
    </rPh>
    <phoneticPr fontId="2"/>
  </si>
  <si>
    <t>前 年 度</t>
    <rPh sb="0" eb="1">
      <t>マエ</t>
    </rPh>
    <rPh sb="2" eb="3">
      <t>トシ</t>
    </rPh>
    <rPh sb="4" eb="5">
      <t>タビ</t>
    </rPh>
    <phoneticPr fontId="2"/>
  </si>
  <si>
    <t>協 力 貸 出 図 書 冊 数</t>
    <rPh sb="0" eb="1">
      <t>キョウ</t>
    </rPh>
    <rPh sb="2" eb="3">
      <t>チカラ</t>
    </rPh>
    <rPh sb="4" eb="5">
      <t>カシ</t>
    </rPh>
    <rPh sb="6" eb="7">
      <t>デ</t>
    </rPh>
    <rPh sb="8" eb="9">
      <t>ズ</t>
    </rPh>
    <rPh sb="10" eb="11">
      <t>ショ</t>
    </rPh>
    <rPh sb="12" eb="13">
      <t>サツ</t>
    </rPh>
    <rPh sb="14" eb="15">
      <t>カズ</t>
    </rPh>
    <phoneticPr fontId="2"/>
  </si>
  <si>
    <t>年 月</t>
    <rPh sb="0" eb="1">
      <t>トシ</t>
    </rPh>
    <rPh sb="2" eb="3">
      <t>ツキ</t>
    </rPh>
    <phoneticPr fontId="2"/>
  </si>
  <si>
    <t>手　段　別</t>
    <rPh sb="0" eb="1">
      <t>テ</t>
    </rPh>
    <rPh sb="2" eb="3">
      <t>ダン</t>
    </rPh>
    <rPh sb="4" eb="5">
      <t>ベツ</t>
    </rPh>
    <phoneticPr fontId="2"/>
  </si>
  <si>
    <t>内　　　　　　訳</t>
    <rPh sb="0" eb="1">
      <t>ウチ</t>
    </rPh>
    <rPh sb="7" eb="8">
      <t>ヤク</t>
    </rPh>
    <phoneticPr fontId="2"/>
  </si>
  <si>
    <t>（ 累　　計 ）</t>
    <rPh sb="2" eb="3">
      <t>ルイ</t>
    </rPh>
    <rPh sb="5" eb="6">
      <t>ケイ</t>
    </rPh>
    <phoneticPr fontId="2"/>
  </si>
  <si>
    <t>１日平均</t>
    <rPh sb="1" eb="2">
      <t>ニチ</t>
    </rPh>
    <rPh sb="2" eb="4">
      <t>ヘイキン</t>
    </rPh>
    <phoneticPr fontId="2"/>
  </si>
  <si>
    <t>前年度</t>
    <rPh sb="0" eb="1">
      <t>ゼン</t>
    </rPh>
    <rPh sb="1" eb="3">
      <t>ネンド</t>
    </rPh>
    <phoneticPr fontId="2"/>
  </si>
  <si>
    <t>来館・電話</t>
    <rPh sb="0" eb="2">
      <t>ライカン</t>
    </rPh>
    <rPh sb="3" eb="5">
      <t>デンワ</t>
    </rPh>
    <phoneticPr fontId="2"/>
  </si>
  <si>
    <t>官報情報</t>
    <rPh sb="0" eb="2">
      <t>カンポウ</t>
    </rPh>
    <rPh sb="2" eb="4">
      <t>ジョウホウ</t>
    </rPh>
    <phoneticPr fontId="2"/>
  </si>
  <si>
    <t>前年度</t>
    <rPh sb="0" eb="2">
      <t>ゼンネン</t>
    </rPh>
    <rPh sb="2" eb="3">
      <t>ド</t>
    </rPh>
    <phoneticPr fontId="2"/>
  </si>
  <si>
    <t>貸 出</t>
    <rPh sb="0" eb="1">
      <t>カシ</t>
    </rPh>
    <rPh sb="2" eb="3">
      <t>デ</t>
    </rPh>
    <phoneticPr fontId="2"/>
  </si>
  <si>
    <t>借 用</t>
    <rPh sb="0" eb="1">
      <t>シャク</t>
    </rPh>
    <rPh sb="2" eb="3">
      <t>ヨウ</t>
    </rPh>
    <phoneticPr fontId="2"/>
  </si>
  <si>
    <t>区　　　分</t>
    <rPh sb="0" eb="1">
      <t>ク</t>
    </rPh>
    <rPh sb="4" eb="5">
      <t>ブン</t>
    </rPh>
    <phoneticPr fontId="2"/>
  </si>
  <si>
    <t>県　　　　内</t>
    <rPh sb="0" eb="1">
      <t>ケン</t>
    </rPh>
    <rPh sb="5" eb="6">
      <t>ウチ</t>
    </rPh>
    <phoneticPr fontId="2"/>
  </si>
  <si>
    <t>県　　　　外</t>
    <rPh sb="0" eb="1">
      <t>ケン</t>
    </rPh>
    <rPh sb="5" eb="6">
      <t>ソト</t>
    </rPh>
    <phoneticPr fontId="2"/>
  </si>
  <si>
    <t>そ の 他</t>
    <rPh sb="4" eb="5">
      <t>ホカ</t>
    </rPh>
    <phoneticPr fontId="2"/>
  </si>
  <si>
    <t>他 都 道 府 県 公 共 図 書 館</t>
    <rPh sb="0" eb="1">
      <t>ホカ</t>
    </rPh>
    <rPh sb="2" eb="3">
      <t>ミヤコ</t>
    </rPh>
    <rPh sb="4" eb="5">
      <t>ミチ</t>
    </rPh>
    <rPh sb="6" eb="7">
      <t>フ</t>
    </rPh>
    <rPh sb="8" eb="9">
      <t>ケン</t>
    </rPh>
    <rPh sb="10" eb="11">
      <t>オオヤケ</t>
    </rPh>
    <rPh sb="12" eb="13">
      <t>トモ</t>
    </rPh>
    <rPh sb="14" eb="15">
      <t>ズ</t>
    </rPh>
    <rPh sb="16" eb="17">
      <t>ショ</t>
    </rPh>
    <rPh sb="18" eb="19">
      <t>カン</t>
    </rPh>
    <phoneticPr fontId="2"/>
  </si>
  <si>
    <t>利用機関数</t>
    <rPh sb="0" eb="2">
      <t>リヨウ</t>
    </rPh>
    <rPh sb="2" eb="4">
      <t>キカン</t>
    </rPh>
    <rPh sb="4" eb="5">
      <t>スウ</t>
    </rPh>
    <phoneticPr fontId="2"/>
  </si>
  <si>
    <t>貸出冊数</t>
    <rPh sb="0" eb="2">
      <t>カシダシ</t>
    </rPh>
    <rPh sb="2" eb="4">
      <t>サッスウ</t>
    </rPh>
    <phoneticPr fontId="2"/>
  </si>
  <si>
    <t>　＊県内協力貸出を除く。</t>
    <rPh sb="2" eb="3">
      <t>ケン</t>
    </rPh>
    <rPh sb="3" eb="4">
      <t>ナイ</t>
    </rPh>
    <rPh sb="4" eb="6">
      <t>キョウリョク</t>
    </rPh>
    <rPh sb="6" eb="8">
      <t>カシダシ</t>
    </rPh>
    <rPh sb="9" eb="10">
      <t>ノゾ</t>
    </rPh>
    <phoneticPr fontId="2"/>
  </si>
  <si>
    <t>受付方法別</t>
    <rPh sb="0" eb="2">
      <t>ウケツケ</t>
    </rPh>
    <rPh sb="2" eb="4">
      <t>ホウホウ</t>
    </rPh>
    <rPh sb="4" eb="5">
      <t>ベツ</t>
    </rPh>
    <phoneticPr fontId="2"/>
  </si>
  <si>
    <t>総記</t>
    <rPh sb="0" eb="1">
      <t>フサ</t>
    </rPh>
    <rPh sb="1" eb="2">
      <t>キ</t>
    </rPh>
    <phoneticPr fontId="2"/>
  </si>
  <si>
    <t>哲学・宗教</t>
    <rPh sb="0" eb="1">
      <t>テツ</t>
    </rPh>
    <rPh sb="1" eb="2">
      <t>ガク</t>
    </rPh>
    <rPh sb="3" eb="4">
      <t>シュウ</t>
    </rPh>
    <rPh sb="4" eb="5">
      <t>キョウ</t>
    </rPh>
    <phoneticPr fontId="2"/>
  </si>
  <si>
    <t>歴史・地誌</t>
    <rPh sb="0" eb="1">
      <t>レキ</t>
    </rPh>
    <rPh sb="1" eb="2">
      <t>シ</t>
    </rPh>
    <rPh sb="3" eb="4">
      <t>チ</t>
    </rPh>
    <rPh sb="4" eb="5">
      <t>シ</t>
    </rPh>
    <phoneticPr fontId="2"/>
  </si>
  <si>
    <t>社会科学</t>
    <rPh sb="0" eb="1">
      <t>シャ</t>
    </rPh>
    <rPh sb="1" eb="2">
      <t>カイ</t>
    </rPh>
    <rPh sb="2" eb="3">
      <t>カ</t>
    </rPh>
    <rPh sb="3" eb="4">
      <t>ガク</t>
    </rPh>
    <phoneticPr fontId="2"/>
  </si>
  <si>
    <t>自然科学</t>
    <rPh sb="0" eb="1">
      <t>ジ</t>
    </rPh>
    <rPh sb="1" eb="2">
      <t>ゼン</t>
    </rPh>
    <rPh sb="2" eb="3">
      <t>カ</t>
    </rPh>
    <rPh sb="3" eb="4">
      <t>ガク</t>
    </rPh>
    <phoneticPr fontId="2"/>
  </si>
  <si>
    <t>工業</t>
    <rPh sb="0" eb="1">
      <t>コウ</t>
    </rPh>
    <rPh sb="1" eb="2">
      <t>ギョウ</t>
    </rPh>
    <phoneticPr fontId="2"/>
  </si>
  <si>
    <t>産業</t>
    <rPh sb="0" eb="1">
      <t>サン</t>
    </rPh>
    <rPh sb="1" eb="2">
      <t>ギョウ</t>
    </rPh>
    <phoneticPr fontId="2"/>
  </si>
  <si>
    <t>芸術</t>
    <rPh sb="0" eb="1">
      <t>ゲイ</t>
    </rPh>
    <rPh sb="1" eb="2">
      <t>ジュツ</t>
    </rPh>
    <phoneticPr fontId="2"/>
  </si>
  <si>
    <t>語学</t>
    <rPh sb="0" eb="1">
      <t>ゴ</t>
    </rPh>
    <rPh sb="1" eb="2">
      <t>ガク</t>
    </rPh>
    <phoneticPr fontId="2"/>
  </si>
  <si>
    <t>文学</t>
    <rPh sb="0" eb="1">
      <t>ブン</t>
    </rPh>
    <rPh sb="1" eb="2">
      <t>ガク</t>
    </rPh>
    <phoneticPr fontId="2"/>
  </si>
  <si>
    <t>目　　　　　　次</t>
    <rPh sb="0" eb="1">
      <t>メ</t>
    </rPh>
    <rPh sb="7" eb="8">
      <t>ツギ</t>
    </rPh>
    <phoneticPr fontId="2"/>
  </si>
  <si>
    <t>　(2) 逐次刊行物資料統計</t>
    <rPh sb="5" eb="7">
      <t>チクジ</t>
    </rPh>
    <rPh sb="7" eb="10">
      <t>カンコウブツ</t>
    </rPh>
    <rPh sb="10" eb="12">
      <t>シリョウ</t>
    </rPh>
    <rPh sb="12" eb="14">
      <t>トウケイ</t>
    </rPh>
    <phoneticPr fontId="2"/>
  </si>
  <si>
    <t>　(3) 視聴覚資料統計</t>
    <rPh sb="5" eb="8">
      <t>シチョウカク</t>
    </rPh>
    <rPh sb="8" eb="10">
      <t>シリョウ</t>
    </rPh>
    <rPh sb="10" eb="12">
      <t>トウケイ</t>
    </rPh>
    <phoneticPr fontId="2"/>
  </si>
  <si>
    <t>　　ア　資料</t>
    <rPh sb="4" eb="6">
      <t>シリョウ</t>
    </rPh>
    <phoneticPr fontId="2"/>
  </si>
  <si>
    <t>　　イ　機材</t>
    <rPh sb="4" eb="6">
      <t>キザイ</t>
    </rPh>
    <phoneticPr fontId="2"/>
  </si>
  <si>
    <t>　(1) 閲覧室別利用統計</t>
    <rPh sb="5" eb="8">
      <t>エツランシツ</t>
    </rPh>
    <rPh sb="8" eb="9">
      <t>ベツ</t>
    </rPh>
    <rPh sb="9" eb="11">
      <t>リヨウ</t>
    </rPh>
    <rPh sb="11" eb="13">
      <t>トウケイ</t>
    </rPh>
    <phoneticPr fontId="2"/>
  </si>
  <si>
    <t>　　イ　市郡別16ミリ映画利用状況</t>
    <rPh sb="4" eb="5">
      <t>シ</t>
    </rPh>
    <rPh sb="5" eb="6">
      <t>グン</t>
    </rPh>
    <rPh sb="6" eb="7">
      <t>ベツ</t>
    </rPh>
    <rPh sb="11" eb="13">
      <t>エイガ</t>
    </rPh>
    <rPh sb="13" eb="15">
      <t>リヨウ</t>
    </rPh>
    <rPh sb="15" eb="17">
      <t>ジョウキョウ</t>
    </rPh>
    <phoneticPr fontId="2"/>
  </si>
  <si>
    <t>　　ア　図書</t>
    <rPh sb="4" eb="6">
      <t>トショ</t>
    </rPh>
    <phoneticPr fontId="2"/>
  </si>
  <si>
    <t>　　イ　視聴覚（16ミリフィルム）</t>
    <rPh sb="4" eb="7">
      <t>シチョウカク</t>
    </rPh>
    <phoneticPr fontId="2"/>
  </si>
  <si>
    <t>　(1) 図書館協力貸出状況</t>
    <rPh sb="5" eb="8">
      <t>トショカン</t>
    </rPh>
    <rPh sb="8" eb="10">
      <t>キョウリョク</t>
    </rPh>
    <rPh sb="10" eb="12">
      <t>カシダシ</t>
    </rPh>
    <rPh sb="12" eb="14">
      <t>ジョウキョウ</t>
    </rPh>
    <phoneticPr fontId="2"/>
  </si>
  <si>
    <t>　(3) 協力車巡回・宅配便発送状況</t>
    <rPh sb="5" eb="7">
      <t>キョウリョク</t>
    </rPh>
    <rPh sb="7" eb="8">
      <t>シャ</t>
    </rPh>
    <rPh sb="8" eb="10">
      <t>ジュンカイ</t>
    </rPh>
    <rPh sb="11" eb="14">
      <t>タクハイビン</t>
    </rPh>
    <rPh sb="14" eb="16">
      <t>ハッソウ</t>
    </rPh>
    <rPh sb="16" eb="18">
      <t>ジョウキョウ</t>
    </rPh>
    <phoneticPr fontId="2"/>
  </si>
  <si>
    <t>　　　ウ　館内視聴覚資料利用統計</t>
    <rPh sb="5" eb="7">
      <t>カンナイ</t>
    </rPh>
    <rPh sb="7" eb="10">
      <t>シチョウカク</t>
    </rPh>
    <rPh sb="10" eb="12">
      <t>シリョウ</t>
    </rPh>
    <rPh sb="12" eb="14">
      <t>リヨウ</t>
    </rPh>
    <rPh sb="14" eb="16">
      <t>トウケイ</t>
    </rPh>
    <phoneticPr fontId="2"/>
  </si>
  <si>
    <t>利用可能日</t>
    <rPh sb="0" eb="2">
      <t>リヨウ</t>
    </rPh>
    <rPh sb="2" eb="4">
      <t>カノウ</t>
    </rPh>
    <rPh sb="4" eb="5">
      <t>ビ</t>
    </rPh>
    <phoneticPr fontId="2"/>
  </si>
  <si>
    <t>返却冊数</t>
    <rPh sb="0" eb="2">
      <t>ヘンキャク</t>
    </rPh>
    <rPh sb="2" eb="4">
      <t>サッスウ</t>
    </rPh>
    <phoneticPr fontId="2"/>
  </si>
  <si>
    <t>県立川崎図書館</t>
    <rPh sb="0" eb="1">
      <t>ケン</t>
    </rPh>
    <rPh sb="1" eb="2">
      <t>リツ</t>
    </rPh>
    <rPh sb="2" eb="3">
      <t>カワ</t>
    </rPh>
    <rPh sb="3" eb="4">
      <t>サキ</t>
    </rPh>
    <rPh sb="4" eb="7">
      <t>トショカン</t>
    </rPh>
    <phoneticPr fontId="2"/>
  </si>
  <si>
    <t>　＊返却冊数は県立の２館の合計</t>
    <rPh sb="2" eb="4">
      <t>ヘンキャク</t>
    </rPh>
    <rPh sb="4" eb="6">
      <t>サッスウ</t>
    </rPh>
    <rPh sb="7" eb="8">
      <t>ケン</t>
    </rPh>
    <rPh sb="8" eb="9">
      <t>リツ</t>
    </rPh>
    <rPh sb="11" eb="12">
      <t>カン</t>
    </rPh>
    <rPh sb="13" eb="15">
      <t>ゴウケイ</t>
    </rPh>
    <phoneticPr fontId="2"/>
  </si>
  <si>
    <t>　(5)　県機関等への貸出状況</t>
    <rPh sb="5" eb="6">
      <t>ケン</t>
    </rPh>
    <rPh sb="6" eb="8">
      <t>キカン</t>
    </rPh>
    <rPh sb="8" eb="9">
      <t>トウ</t>
    </rPh>
    <rPh sb="11" eb="13">
      <t>カシダシ</t>
    </rPh>
    <rPh sb="13" eb="15">
      <t>ジョウキョウ</t>
    </rPh>
    <phoneticPr fontId="2"/>
  </si>
  <si>
    <t>　(6)　相互貸借状況</t>
    <rPh sb="5" eb="7">
      <t>ソウゴ</t>
    </rPh>
    <rPh sb="7" eb="9">
      <t>タイシャク</t>
    </rPh>
    <rPh sb="9" eb="11">
      <t>ジョウキョウ</t>
    </rPh>
    <phoneticPr fontId="2"/>
  </si>
  <si>
    <t>　(7)　特別館外貸出冊数</t>
    <rPh sb="5" eb="7">
      <t>トクベツ</t>
    </rPh>
    <rPh sb="7" eb="8">
      <t>カン</t>
    </rPh>
    <rPh sb="8" eb="9">
      <t>ガイ</t>
    </rPh>
    <rPh sb="9" eb="11">
      <t>カシダシ</t>
    </rPh>
    <rPh sb="11" eb="13">
      <t>サッスウ</t>
    </rPh>
    <phoneticPr fontId="2"/>
  </si>
  <si>
    <t>宅配便</t>
    <rPh sb="0" eb="2">
      <t>タクハイ</t>
    </rPh>
    <rPh sb="2" eb="3">
      <t>ビン</t>
    </rPh>
    <phoneticPr fontId="2"/>
  </si>
  <si>
    <t>年 月</t>
    <rPh sb="0" eb="1">
      <t>ネン</t>
    </rPh>
    <rPh sb="2" eb="3">
      <t>ゲツ</t>
    </rPh>
    <phoneticPr fontId="2"/>
  </si>
  <si>
    <t>所蔵検索</t>
    <rPh sb="0" eb="2">
      <t>ショゾウ</t>
    </rPh>
    <rPh sb="2" eb="4">
      <t>ケンサク</t>
    </rPh>
    <phoneticPr fontId="2"/>
  </si>
  <si>
    <t>横断検索</t>
    <rPh sb="0" eb="2">
      <t>オウダン</t>
    </rPh>
    <rPh sb="2" eb="4">
      <t>ケンサク</t>
    </rPh>
    <phoneticPr fontId="2"/>
  </si>
  <si>
    <t>　＊県立高校は、「県立の図書館と県立高等学校による連携・協力事業」実施校</t>
    <rPh sb="2" eb="3">
      <t>ケン</t>
    </rPh>
    <rPh sb="3" eb="4">
      <t>リツ</t>
    </rPh>
    <rPh sb="4" eb="6">
      <t>コウコウ</t>
    </rPh>
    <rPh sb="9" eb="10">
      <t>ケン</t>
    </rPh>
    <rPh sb="10" eb="11">
      <t>リツ</t>
    </rPh>
    <rPh sb="12" eb="15">
      <t>トショカン</t>
    </rPh>
    <rPh sb="16" eb="17">
      <t>ケン</t>
    </rPh>
    <rPh sb="17" eb="18">
      <t>リツ</t>
    </rPh>
    <rPh sb="18" eb="20">
      <t>コウトウ</t>
    </rPh>
    <rPh sb="20" eb="22">
      <t>ガッコウ</t>
    </rPh>
    <rPh sb="25" eb="27">
      <t>レンケイ</t>
    </rPh>
    <rPh sb="28" eb="30">
      <t>キョウリョク</t>
    </rPh>
    <rPh sb="30" eb="32">
      <t>ジギョウ</t>
    </rPh>
    <rPh sb="33" eb="35">
      <t>ジッシ</t>
    </rPh>
    <rPh sb="35" eb="36">
      <t>コウ</t>
    </rPh>
    <phoneticPr fontId="2"/>
  </si>
  <si>
    <t>入館者数</t>
    <phoneticPr fontId="2"/>
  </si>
  <si>
    <t>累計</t>
    <rPh sb="0" eb="2">
      <t>ルイケイ</t>
    </rPh>
    <phoneticPr fontId="2"/>
  </si>
  <si>
    <t>年　月</t>
    <rPh sb="0" eb="1">
      <t>ネン</t>
    </rPh>
    <rPh sb="2" eb="3">
      <t>ツキ</t>
    </rPh>
    <phoneticPr fontId="2"/>
  </si>
  <si>
    <t>録音資料郵送貸出</t>
    <rPh sb="0" eb="2">
      <t>ロクオン</t>
    </rPh>
    <rPh sb="2" eb="4">
      <t>シリョウ</t>
    </rPh>
    <rPh sb="4" eb="6">
      <t>ユウソウ</t>
    </rPh>
    <rPh sb="6" eb="8">
      <t>カシダシ</t>
    </rPh>
    <phoneticPr fontId="2"/>
  </si>
  <si>
    <t>閲覧室名</t>
    <phoneticPr fontId="2"/>
  </si>
  <si>
    <t>開館日数</t>
    <rPh sb="0" eb="2">
      <t>カイカン</t>
    </rPh>
    <rPh sb="2" eb="4">
      <t>ニッスウ</t>
    </rPh>
    <phoneticPr fontId="2"/>
  </si>
  <si>
    <t>－</t>
  </si>
  <si>
    <t>－</t>
    <phoneticPr fontId="2"/>
  </si>
  <si>
    <t>6</t>
  </si>
  <si>
    <t>7</t>
  </si>
  <si>
    <t>8</t>
  </si>
  <si>
    <t>9</t>
  </si>
  <si>
    <t>10</t>
  </si>
  <si>
    <t>11</t>
  </si>
  <si>
    <t>12</t>
  </si>
  <si>
    <t>協力室(高校連携事業含む)</t>
    <phoneticPr fontId="2"/>
  </si>
  <si>
    <t>　　ア　閲覧室等</t>
    <rPh sb="4" eb="7">
      <t>エツランシツ</t>
    </rPh>
    <rPh sb="7" eb="8">
      <t>トウ</t>
    </rPh>
    <phoneticPr fontId="2"/>
  </si>
  <si>
    <t>　(1) 所蔵統計</t>
    <rPh sb="5" eb="7">
      <t>ショゾウ</t>
    </rPh>
    <rPh sb="7" eb="9">
      <t>トウケイ</t>
    </rPh>
    <phoneticPr fontId="2"/>
  </si>
  <si>
    <t>　(2) 利用統計</t>
    <rPh sb="5" eb="7">
      <t>リヨウ</t>
    </rPh>
    <rPh sb="7" eb="9">
      <t>トウケイ</t>
    </rPh>
    <phoneticPr fontId="2"/>
  </si>
  <si>
    <t>　(1)　所蔵統計</t>
    <rPh sb="5" eb="7">
      <t>ショゾウ</t>
    </rPh>
    <rPh sb="7" eb="9">
      <t>トウケイ</t>
    </rPh>
    <phoneticPr fontId="2"/>
  </si>
  <si>
    <t>　　　ア　生涯学習情報システムのデータベース件数</t>
    <rPh sb="5" eb="7">
      <t>ショウガイ</t>
    </rPh>
    <rPh sb="7" eb="9">
      <t>ガクシュウ</t>
    </rPh>
    <rPh sb="9" eb="11">
      <t>ジョウホウ</t>
    </rPh>
    <rPh sb="22" eb="24">
      <t>ケンスウ</t>
    </rPh>
    <phoneticPr fontId="2"/>
  </si>
  <si>
    <t>　(2)　利用統計</t>
    <rPh sb="5" eb="7">
      <t>リヨウ</t>
    </rPh>
    <rPh sb="7" eb="9">
      <t>トウケイ</t>
    </rPh>
    <phoneticPr fontId="2"/>
  </si>
  <si>
    <t>施設</t>
    <rPh sb="0" eb="2">
      <t>シセツ</t>
    </rPh>
    <phoneticPr fontId="2"/>
  </si>
  <si>
    <t>講座・催し物</t>
    <rPh sb="0" eb="2">
      <t>コウザ</t>
    </rPh>
    <rPh sb="3" eb="4">
      <t>モヨオ</t>
    </rPh>
    <rPh sb="5" eb="6">
      <t>モノ</t>
    </rPh>
    <phoneticPr fontId="2"/>
  </si>
  <si>
    <t>資格・試験</t>
    <rPh sb="0" eb="2">
      <t>シカク</t>
    </rPh>
    <rPh sb="3" eb="5">
      <t>シケン</t>
    </rPh>
    <phoneticPr fontId="2"/>
  </si>
  <si>
    <t>文化財情報</t>
    <rPh sb="0" eb="3">
      <t>ブンカザイ</t>
    </rPh>
    <rPh sb="3" eb="5">
      <t>ジョウホウ</t>
    </rPh>
    <phoneticPr fontId="2"/>
  </si>
  <si>
    <t>出土品情報</t>
    <rPh sb="0" eb="2">
      <t>シュツド</t>
    </rPh>
    <rPh sb="2" eb="3">
      <t>ヒン</t>
    </rPh>
    <rPh sb="3" eb="5">
      <t>ジョウホウ</t>
    </rPh>
    <phoneticPr fontId="2"/>
  </si>
  <si>
    <t>利　用　件　数</t>
    <rPh sb="0" eb="1">
      <t>リ</t>
    </rPh>
    <rPh sb="2" eb="3">
      <t>ヨウ</t>
    </rPh>
    <rPh sb="4" eb="5">
      <t>ケン</t>
    </rPh>
    <rPh sb="6" eb="7">
      <t>スウ</t>
    </rPh>
    <phoneticPr fontId="2"/>
  </si>
  <si>
    <t>開館日数</t>
    <phoneticPr fontId="2"/>
  </si>
  <si>
    <t>D1-Law.com
Nexis</t>
    <phoneticPr fontId="2"/>
  </si>
  <si>
    <t>点　数</t>
    <rPh sb="0" eb="1">
      <t>テン</t>
    </rPh>
    <rPh sb="2" eb="3">
      <t>スウ</t>
    </rPh>
    <phoneticPr fontId="2"/>
  </si>
  <si>
    <t>相互貸借</t>
    <rPh sb="0" eb="2">
      <t>ソウゴ</t>
    </rPh>
    <rPh sb="2" eb="4">
      <t>タイシャク</t>
    </rPh>
    <phoneticPr fontId="2"/>
  </si>
  <si>
    <t>利　　用　　状　　況</t>
    <rPh sb="0" eb="1">
      <t>リ</t>
    </rPh>
    <rPh sb="3" eb="4">
      <t>ヨウ</t>
    </rPh>
    <rPh sb="6" eb="7">
      <t>ジョウ</t>
    </rPh>
    <rPh sb="9" eb="10">
      <t>イワン</t>
    </rPh>
    <phoneticPr fontId="2"/>
  </si>
  <si>
    <t>県政情報センター</t>
  </si>
  <si>
    <t>直接受領</t>
    <rPh sb="0" eb="2">
      <t>チョクセツ</t>
    </rPh>
    <rPh sb="2" eb="4">
      <t>ジュリョウ</t>
    </rPh>
    <phoneticPr fontId="2"/>
  </si>
  <si>
    <t>蔵書冊数</t>
    <rPh sb="0" eb="2">
      <t>ゾウショ</t>
    </rPh>
    <rPh sb="2" eb="4">
      <t>サッスウ</t>
    </rPh>
    <phoneticPr fontId="11"/>
  </si>
  <si>
    <t>増減</t>
    <rPh sb="0" eb="2">
      <t>ゾウゲン</t>
    </rPh>
    <phoneticPr fontId="11"/>
  </si>
  <si>
    <t>開館日数</t>
    <rPh sb="0" eb="2">
      <t>カイカン</t>
    </rPh>
    <rPh sb="2" eb="4">
      <t>ニッスウ</t>
    </rPh>
    <phoneticPr fontId="11"/>
  </si>
  <si>
    <t>入館者数</t>
    <rPh sb="0" eb="3">
      <t>ニュウカンシャ</t>
    </rPh>
    <rPh sb="3" eb="4">
      <t>スウ</t>
    </rPh>
    <phoneticPr fontId="11"/>
  </si>
  <si>
    <t>貸出冊数</t>
    <rPh sb="0" eb="2">
      <t>カシダシ</t>
    </rPh>
    <rPh sb="2" eb="4">
      <t>サッスウ</t>
    </rPh>
    <phoneticPr fontId="11"/>
  </si>
  <si>
    <t>昭和29年度</t>
    <rPh sb="0" eb="2">
      <t>ショウワ</t>
    </rPh>
    <rPh sb="4" eb="6">
      <t>ネンド</t>
    </rPh>
    <phoneticPr fontId="11"/>
  </si>
  <si>
    <t>平成元年度</t>
    <rPh sb="0" eb="2">
      <t>ヘイセイ</t>
    </rPh>
    <rPh sb="2" eb="4">
      <t>ガンネン</t>
    </rPh>
    <rPh sb="4" eb="5">
      <t>ド</t>
    </rPh>
    <phoneticPr fontId="11"/>
  </si>
  <si>
    <t>７　年度別統計</t>
    <rPh sb="2" eb="4">
      <t>ネンド</t>
    </rPh>
    <rPh sb="4" eb="5">
      <t>ベツ</t>
    </rPh>
    <rPh sb="5" eb="7">
      <t>トウケイ</t>
    </rPh>
    <phoneticPr fontId="2"/>
  </si>
  <si>
    <t>　(1) 年度別蔵書冊数</t>
    <rPh sb="5" eb="7">
      <t>ネンド</t>
    </rPh>
    <rPh sb="7" eb="8">
      <t>ベツ</t>
    </rPh>
    <rPh sb="8" eb="10">
      <t>ゾウショ</t>
    </rPh>
    <rPh sb="10" eb="12">
      <t>サッスウ</t>
    </rPh>
    <phoneticPr fontId="2"/>
  </si>
  <si>
    <t>　(2) 年度別入館者数・個人貸出冊数</t>
    <rPh sb="5" eb="7">
      <t>ネンド</t>
    </rPh>
    <rPh sb="7" eb="8">
      <t>ベツ</t>
    </rPh>
    <rPh sb="8" eb="11">
      <t>ニュウカンシャ</t>
    </rPh>
    <rPh sb="11" eb="12">
      <t>スウ</t>
    </rPh>
    <rPh sb="13" eb="15">
      <t>コジン</t>
    </rPh>
    <rPh sb="15" eb="17">
      <t>カシダシ</t>
    </rPh>
    <rPh sb="17" eb="19">
      <t>サッスウ</t>
    </rPh>
    <phoneticPr fontId="2"/>
  </si>
  <si>
    <t>県立２館所蔵</t>
    <rPh sb="0" eb="1">
      <t>ケン</t>
    </rPh>
    <rPh sb="1" eb="2">
      <t>リツ</t>
    </rPh>
    <rPh sb="3" eb="4">
      <t>カン</t>
    </rPh>
    <rPh sb="4" eb="6">
      <t>ショゾウ</t>
    </rPh>
    <phoneticPr fontId="2"/>
  </si>
  <si>
    <t>（上段は件数、下段は枚数）</t>
  </si>
  <si>
    <t>神奈川資料</t>
    <rPh sb="0" eb="3">
      <t>カナガワ</t>
    </rPh>
    <rPh sb="3" eb="5">
      <t>シリョウ</t>
    </rPh>
    <phoneticPr fontId="2"/>
  </si>
  <si>
    <t>８　その他統計</t>
    <rPh sb="4" eb="5">
      <t>タ</t>
    </rPh>
    <rPh sb="5" eb="7">
      <t>トウケイ</t>
    </rPh>
    <phoneticPr fontId="2"/>
  </si>
  <si>
    <t>　(1)　神奈川関係文献情報の作成</t>
    <rPh sb="5" eb="8">
      <t>カナガワ</t>
    </rPh>
    <rPh sb="8" eb="10">
      <t>カンケイ</t>
    </rPh>
    <rPh sb="10" eb="12">
      <t>ブンケン</t>
    </rPh>
    <rPh sb="12" eb="14">
      <t>ジョウホウ</t>
    </rPh>
    <rPh sb="15" eb="17">
      <t>サクセイ</t>
    </rPh>
    <phoneticPr fontId="2"/>
  </si>
  <si>
    <t>　　　○　入力実績</t>
    <rPh sb="5" eb="7">
      <t>ニュウリョク</t>
    </rPh>
    <rPh sb="7" eb="9">
      <t>ジッセキ</t>
    </rPh>
    <phoneticPr fontId="2"/>
  </si>
  <si>
    <t>文献索引ﾃﾞｰﾀの入力</t>
    <rPh sb="0" eb="2">
      <t>ブンケン</t>
    </rPh>
    <rPh sb="2" eb="4">
      <t>サクイン</t>
    </rPh>
    <rPh sb="9" eb="11">
      <t>ニュウリョク</t>
    </rPh>
    <phoneticPr fontId="2"/>
  </si>
  <si>
    <t>新聞記事</t>
    <rPh sb="0" eb="2">
      <t>シンブン</t>
    </rPh>
    <rPh sb="2" eb="4">
      <t>キジ</t>
    </rPh>
    <phoneticPr fontId="2"/>
  </si>
  <si>
    <t>雑誌文献</t>
    <rPh sb="0" eb="2">
      <t>ザッシ</t>
    </rPh>
    <rPh sb="2" eb="4">
      <t>ブンケン</t>
    </rPh>
    <phoneticPr fontId="2"/>
  </si>
  <si>
    <t>年　　度</t>
    <rPh sb="0" eb="1">
      <t>トシ</t>
    </rPh>
    <rPh sb="3" eb="4">
      <t>ド</t>
    </rPh>
    <phoneticPr fontId="12"/>
  </si>
  <si>
    <t>登録者数（人）</t>
    <rPh sb="0" eb="3">
      <t>トウロクシャ</t>
    </rPh>
    <rPh sb="3" eb="4">
      <t>スウ</t>
    </rPh>
    <rPh sb="5" eb="6">
      <t>ニン</t>
    </rPh>
    <phoneticPr fontId="2"/>
  </si>
  <si>
    <t>貸出者数（人）</t>
    <rPh sb="0" eb="2">
      <t>カシダシ</t>
    </rPh>
    <rPh sb="2" eb="3">
      <t>シャ</t>
    </rPh>
    <rPh sb="3" eb="4">
      <t>スウ</t>
    </rPh>
    <rPh sb="5" eb="6">
      <t>ニン</t>
    </rPh>
    <phoneticPr fontId="2"/>
  </si>
  <si>
    <t>貸出冊数（冊）</t>
    <rPh sb="0" eb="2">
      <t>カシダシ</t>
    </rPh>
    <rPh sb="2" eb="4">
      <t>サツスウ</t>
    </rPh>
    <rPh sb="5" eb="6">
      <t>サツ</t>
    </rPh>
    <phoneticPr fontId="2"/>
  </si>
  <si>
    <t>ＣＤ－ＲＯＭ</t>
    <phoneticPr fontId="2"/>
  </si>
  <si>
    <t>／</t>
    <phoneticPr fontId="2"/>
  </si>
  <si>
    <t>一日平均</t>
  </si>
  <si>
    <t>(1) 年度別蔵書冊数</t>
    <rPh sb="4" eb="6">
      <t>ネンド</t>
    </rPh>
    <rPh sb="6" eb="7">
      <t>ベツ</t>
    </rPh>
    <rPh sb="7" eb="9">
      <t>ゾウショ</t>
    </rPh>
    <rPh sb="9" eb="11">
      <t>サッスウ</t>
    </rPh>
    <phoneticPr fontId="11"/>
  </si>
  <si>
    <t>(2) 年度別入館者数・個人貸出冊数</t>
    <rPh sb="4" eb="6">
      <t>ネンド</t>
    </rPh>
    <rPh sb="6" eb="7">
      <t>ベツ</t>
    </rPh>
    <rPh sb="7" eb="10">
      <t>ニュウカンシャ</t>
    </rPh>
    <rPh sb="10" eb="11">
      <t>スウ</t>
    </rPh>
    <rPh sb="12" eb="14">
      <t>コジン</t>
    </rPh>
    <rPh sb="14" eb="16">
      <t>カシダシ</t>
    </rPh>
    <rPh sb="16" eb="18">
      <t>サッスウ</t>
    </rPh>
    <phoneticPr fontId="11"/>
  </si>
  <si>
    <t>　(1) 神奈川関係文献情報の作成</t>
    <rPh sb="5" eb="8">
      <t>カナガワ</t>
    </rPh>
    <rPh sb="8" eb="10">
      <t>カンケイ</t>
    </rPh>
    <rPh sb="10" eb="12">
      <t>ブンケン</t>
    </rPh>
    <rPh sb="12" eb="14">
      <t>ジョウホウ</t>
    </rPh>
    <rPh sb="15" eb="17">
      <t>サクセイ</t>
    </rPh>
    <phoneticPr fontId="2"/>
  </si>
  <si>
    <t>-</t>
    <phoneticPr fontId="11"/>
  </si>
  <si>
    <t>横浜西口カウンター</t>
    <rPh sb="0" eb="2">
      <t>ヨコハマ</t>
    </rPh>
    <rPh sb="2" eb="4">
      <t>ニシグチ</t>
    </rPh>
    <phoneticPr fontId="2"/>
  </si>
  <si>
    <t>　(2)　県立図書館横浜西口カウンター利用統計</t>
    <rPh sb="5" eb="7">
      <t>ケンリツ</t>
    </rPh>
    <rPh sb="7" eb="10">
      <t>トショカン</t>
    </rPh>
    <rPh sb="10" eb="12">
      <t>ヨコハマ</t>
    </rPh>
    <rPh sb="12" eb="14">
      <t>ニシグチ</t>
    </rPh>
    <rPh sb="19" eb="21">
      <t>リヨウ</t>
    </rPh>
    <rPh sb="21" eb="23">
      <t>トウケイ</t>
    </rPh>
    <phoneticPr fontId="2"/>
  </si>
  <si>
    <t>1日
平均</t>
    <rPh sb="1" eb="2">
      <t>ニチ</t>
    </rPh>
    <rPh sb="3" eb="5">
      <t>ヘイキン</t>
    </rPh>
    <phoneticPr fontId="2"/>
  </si>
  <si>
    <t>　(2) 県立図書館横浜西口カウンター利用統計</t>
    <rPh sb="5" eb="7">
      <t>ケンリツ</t>
    </rPh>
    <rPh sb="7" eb="10">
      <t>トショカン</t>
    </rPh>
    <rPh sb="10" eb="12">
      <t>ヨコハマ</t>
    </rPh>
    <rPh sb="12" eb="14">
      <t>ニシグチ</t>
    </rPh>
    <rPh sb="19" eb="21">
      <t>リヨウ</t>
    </rPh>
    <rPh sb="21" eb="23">
      <t>トウケイ</t>
    </rPh>
    <phoneticPr fontId="2"/>
  </si>
  <si>
    <t>(点)</t>
    <rPh sb="1" eb="2">
      <t>テン</t>
    </rPh>
    <phoneticPr fontId="2"/>
  </si>
  <si>
    <t>６　生涯学習関連事業統計</t>
    <rPh sb="2" eb="4">
      <t>ショウガイ</t>
    </rPh>
    <rPh sb="4" eb="6">
      <t>ガクシュウ</t>
    </rPh>
    <rPh sb="6" eb="8">
      <t>カンレン</t>
    </rPh>
    <rPh sb="8" eb="10">
      <t>ジギョウ</t>
    </rPh>
    <rPh sb="10" eb="12">
      <t>トウケイ</t>
    </rPh>
    <phoneticPr fontId="2"/>
  </si>
  <si>
    <t>機関紙・総合誌</t>
    <rPh sb="0" eb="3">
      <t>キカンシ</t>
    </rPh>
    <rPh sb="4" eb="7">
      <t>ソウゴウシ</t>
    </rPh>
    <phoneticPr fontId="2"/>
  </si>
  <si>
    <t>国立国会
デジタル</t>
    <rPh sb="0" eb="2">
      <t>コクリツ</t>
    </rPh>
    <rPh sb="2" eb="4">
      <t>コッカイ</t>
    </rPh>
    <phoneticPr fontId="2"/>
  </si>
  <si>
    <t>れきおん</t>
    <phoneticPr fontId="2"/>
  </si>
  <si>
    <t>―</t>
  </si>
  <si>
    <t>視聴覚　資料</t>
    <rPh sb="0" eb="3">
      <t>シチョウカク</t>
    </rPh>
    <rPh sb="4" eb="6">
      <t>シリョウ</t>
    </rPh>
    <phoneticPr fontId="2"/>
  </si>
  <si>
    <t>神奈川　資料</t>
    <rPh sb="0" eb="3">
      <t>カナガワ</t>
    </rPh>
    <rPh sb="4" eb="6">
      <t>シリョウ</t>
    </rPh>
    <phoneticPr fontId="2"/>
  </si>
  <si>
    <t>新聞・
雑誌</t>
    <rPh sb="0" eb="2">
      <t>シンブン</t>
    </rPh>
    <rPh sb="4" eb="6">
      <t>ザッシ</t>
    </rPh>
    <phoneticPr fontId="2"/>
  </si>
  <si>
    <t>(新聞・雑誌はマイクロフィルムを含む）</t>
    <rPh sb="1" eb="3">
      <t>シンブン</t>
    </rPh>
    <rPh sb="4" eb="6">
      <t>ザッシ</t>
    </rPh>
    <rPh sb="16" eb="17">
      <t>フク</t>
    </rPh>
    <phoneticPr fontId="2"/>
  </si>
  <si>
    <t>宅配便個数</t>
    <rPh sb="0" eb="3">
      <t>タクハイビン</t>
    </rPh>
    <rPh sb="3" eb="5">
      <t>コスウ</t>
    </rPh>
    <phoneticPr fontId="2"/>
  </si>
  <si>
    <t>合　　　　計</t>
  </si>
  <si>
    <t>　＊横浜西口カウンターの貸出冊数は、県立所蔵の図書のみ。</t>
    <rPh sb="2" eb="4">
      <t>ヨコハマ</t>
    </rPh>
    <rPh sb="4" eb="6">
      <t>ニシグチ</t>
    </rPh>
    <rPh sb="12" eb="14">
      <t>カシダシ</t>
    </rPh>
    <rPh sb="14" eb="16">
      <t>サッスウ</t>
    </rPh>
    <rPh sb="18" eb="20">
      <t>ケンリツ</t>
    </rPh>
    <rPh sb="20" eb="22">
      <t>ショゾウ</t>
    </rPh>
    <rPh sb="23" eb="25">
      <t>トショ</t>
    </rPh>
    <phoneticPr fontId="2"/>
  </si>
  <si>
    <t>来館による相談者数</t>
    <rPh sb="0" eb="2">
      <t>ライカン</t>
    </rPh>
    <rPh sb="5" eb="8">
      <t>ソウダンシャ</t>
    </rPh>
    <rPh sb="8" eb="9">
      <t>スウ</t>
    </rPh>
    <phoneticPr fontId="2"/>
  </si>
  <si>
    <t>電話等による相談者数</t>
    <rPh sb="0" eb="2">
      <t>デンワ</t>
    </rPh>
    <rPh sb="2" eb="3">
      <t>ナド</t>
    </rPh>
    <rPh sb="6" eb="9">
      <t>ソウダンシャ</t>
    </rPh>
    <rPh sb="9" eb="10">
      <t>スウ</t>
    </rPh>
    <phoneticPr fontId="2"/>
  </si>
  <si>
    <t>検算</t>
    <rPh sb="0" eb="2">
      <t>ケンザン</t>
    </rPh>
    <phoneticPr fontId="2"/>
  </si>
  <si>
    <t>地域情報課</t>
    <rPh sb="0" eb="2">
      <t>チイキ</t>
    </rPh>
    <rPh sb="2" eb="4">
      <t>ジョウホウ</t>
    </rPh>
    <rPh sb="4" eb="5">
      <t>カ</t>
    </rPh>
    <phoneticPr fontId="2"/>
  </si>
  <si>
    <t>調査閲覧課</t>
    <rPh sb="0" eb="2">
      <t>チョウサ</t>
    </rPh>
    <rPh sb="2" eb="4">
      <t>エツラン</t>
    </rPh>
    <rPh sb="4" eb="5">
      <t>カ</t>
    </rPh>
    <phoneticPr fontId="2"/>
  </si>
  <si>
    <t>トップページへのアクセス件数</t>
    <rPh sb="12" eb="14">
      <t>ケンスウ</t>
    </rPh>
    <phoneticPr fontId="2"/>
  </si>
  <si>
    <t>図書郵送貸出</t>
    <rPh sb="0" eb="2">
      <t>トショ</t>
    </rPh>
    <rPh sb="2" eb="4">
      <t>ユウソウ</t>
    </rPh>
    <rPh sb="4" eb="6">
      <t>カシダ</t>
    </rPh>
    <phoneticPr fontId="2"/>
  </si>
  <si>
    <t>視聴覚資料郵送貸出</t>
    <rPh sb="0" eb="3">
      <t>シチョウカク</t>
    </rPh>
    <rPh sb="3" eb="5">
      <t>シリョウ</t>
    </rPh>
    <rPh sb="5" eb="7">
      <t>ユウソウ</t>
    </rPh>
    <rPh sb="7" eb="9">
      <t>カシダシ</t>
    </rPh>
    <phoneticPr fontId="2"/>
  </si>
  <si>
    <t>利用内容
（複数選択可）</t>
    <rPh sb="0" eb="2">
      <t>リヨウ</t>
    </rPh>
    <rPh sb="2" eb="4">
      <t>ナイヨウ</t>
    </rPh>
    <rPh sb="6" eb="8">
      <t>フクスウ</t>
    </rPh>
    <rPh sb="8" eb="10">
      <t>センタク</t>
    </rPh>
    <rPh sb="10" eb="11">
      <t>カ</t>
    </rPh>
    <phoneticPr fontId="12"/>
  </si>
  <si>
    <t>対面朗読</t>
    <rPh sb="0" eb="2">
      <t>タイメン</t>
    </rPh>
    <rPh sb="2" eb="4">
      <t>ロウドク</t>
    </rPh>
    <phoneticPr fontId="12"/>
  </si>
  <si>
    <t xml:space="preserve">  </t>
    <phoneticPr fontId="2"/>
  </si>
  <si>
    <t>新規館外貸出登録者数</t>
    <phoneticPr fontId="2"/>
  </si>
  <si>
    <t>合　　　　計</t>
    <phoneticPr fontId="2"/>
  </si>
  <si>
    <t>映写会等上映回数</t>
    <rPh sb="0" eb="2">
      <t>エイシャ</t>
    </rPh>
    <rPh sb="2" eb="3">
      <t>カイ</t>
    </rPh>
    <rPh sb="3" eb="4">
      <t>トウ</t>
    </rPh>
    <rPh sb="4" eb="6">
      <t>ジョウエイ</t>
    </rPh>
    <rPh sb="6" eb="8">
      <t>カイスウ</t>
    </rPh>
    <phoneticPr fontId="1"/>
  </si>
  <si>
    <t>累　　　計</t>
    <rPh sb="0" eb="1">
      <t>ルイ</t>
    </rPh>
    <rPh sb="4" eb="5">
      <t>ケイ</t>
    </rPh>
    <phoneticPr fontId="2"/>
  </si>
  <si>
    <t>新規登録者数</t>
    <rPh sb="0" eb="2">
      <t>シンキ</t>
    </rPh>
    <rPh sb="2" eb="5">
      <t>トウロクシャ</t>
    </rPh>
    <rPh sb="5" eb="6">
      <t>スウ</t>
    </rPh>
    <phoneticPr fontId="2"/>
  </si>
  <si>
    <t>（外国語資料）</t>
    <rPh sb="1" eb="4">
      <t>ガイコクゴ</t>
    </rPh>
    <rPh sb="4" eb="5">
      <t>シ</t>
    </rPh>
    <rPh sb="5" eb="6">
      <t>リョウ</t>
    </rPh>
    <phoneticPr fontId="2"/>
  </si>
  <si>
    <t>三浦郡(葉山町)</t>
    <rPh sb="0" eb="3">
      <t>ミウラグン</t>
    </rPh>
    <rPh sb="4" eb="6">
      <t>ハヤマ</t>
    </rPh>
    <rPh sb="6" eb="7">
      <t>マチ</t>
    </rPh>
    <phoneticPr fontId="2"/>
  </si>
  <si>
    <t>高座郡(寒川町)</t>
    <rPh sb="0" eb="2">
      <t>コウザ</t>
    </rPh>
    <rPh sb="2" eb="3">
      <t>グン</t>
    </rPh>
    <rPh sb="4" eb="6">
      <t>サムカワ</t>
    </rPh>
    <rPh sb="6" eb="7">
      <t>マチ</t>
    </rPh>
    <phoneticPr fontId="2"/>
  </si>
  <si>
    <t>内訳</t>
    <phoneticPr fontId="2"/>
  </si>
  <si>
    <t>16ﾐﾘ　　　　　　ﾌｨﾙﾑ</t>
    <phoneticPr fontId="2"/>
  </si>
  <si>
    <t>レーザーディスク</t>
    <phoneticPr fontId="2"/>
  </si>
  <si>
    <t>ＤＶＤ</t>
    <phoneticPr fontId="2"/>
  </si>
  <si>
    <t>その他</t>
    <phoneticPr fontId="2"/>
  </si>
  <si>
    <t>00</t>
    <phoneticPr fontId="2"/>
  </si>
  <si>
    <t>平塚市中央図書館</t>
    <phoneticPr fontId="2"/>
  </si>
  <si>
    <t>秦野市立図書館</t>
    <phoneticPr fontId="2"/>
  </si>
  <si>
    <t>80</t>
    <phoneticPr fontId="2"/>
  </si>
  <si>
    <t>メール</t>
    <phoneticPr fontId="2"/>
  </si>
  <si>
    <t>(FAX</t>
    <phoneticPr fontId="2"/>
  </si>
  <si>
    <t>借用</t>
    <phoneticPr fontId="2"/>
  </si>
  <si>
    <t>外国語資料</t>
    <rPh sb="0" eb="3">
      <t>ガイコクゴ</t>
    </rPh>
    <rPh sb="3" eb="5">
      <t>シリョウ</t>
    </rPh>
    <phoneticPr fontId="2"/>
  </si>
  <si>
    <t>35ﾐﾘﾌｨﾙﾑ</t>
    <phoneticPr fontId="2"/>
  </si>
  <si>
    <t>ＥＰ</t>
    <phoneticPr fontId="2"/>
  </si>
  <si>
    <t>ヨミダス
歴史館</t>
  </si>
  <si>
    <t>県 立 ２ 館　ホ　ー　ム　ペ　ー　ジ　ア　ク　セ　ス　回　数</t>
    <rPh sb="0" eb="1">
      <t>ケン</t>
    </rPh>
    <rPh sb="2" eb="3">
      <t>リツ</t>
    </rPh>
    <rPh sb="6" eb="7">
      <t>カン</t>
    </rPh>
    <rPh sb="28" eb="29">
      <t>カイ</t>
    </rPh>
    <rPh sb="30" eb="31">
      <t>カズ</t>
    </rPh>
    <phoneticPr fontId="2"/>
  </si>
  <si>
    <t xml:space="preserve">
外 国 語 資 料
</t>
    <rPh sb="1" eb="2">
      <t>ガイ</t>
    </rPh>
    <rPh sb="3" eb="4">
      <t>クニ</t>
    </rPh>
    <rPh sb="5" eb="6">
      <t>ゴ</t>
    </rPh>
    <rPh sb="7" eb="8">
      <t>シ</t>
    </rPh>
    <rPh sb="9" eb="10">
      <t>リョウ</t>
    </rPh>
    <phoneticPr fontId="2"/>
  </si>
  <si>
    <t>　(4)　視聴覚資料（16ミリフィルム）貸出協力車・宅配便利用状況</t>
    <rPh sb="5" eb="8">
      <t>シチョウカク</t>
    </rPh>
    <rPh sb="8" eb="10">
      <t>シリョウ</t>
    </rPh>
    <rPh sb="20" eb="22">
      <t>カシダシ</t>
    </rPh>
    <rPh sb="22" eb="24">
      <t>キョウリョク</t>
    </rPh>
    <rPh sb="24" eb="25">
      <t>シャ</t>
    </rPh>
    <rPh sb="26" eb="28">
      <t>タクハイ</t>
    </rPh>
    <rPh sb="28" eb="29">
      <t>ビン</t>
    </rPh>
    <rPh sb="29" eb="31">
      <t>リヨウ</t>
    </rPh>
    <rPh sb="31" eb="33">
      <t>ジョウキョウ</t>
    </rPh>
    <phoneticPr fontId="2"/>
  </si>
  <si>
    <t>施設・おでかけ</t>
    <rPh sb="0" eb="2">
      <t>シセツ</t>
    </rPh>
    <phoneticPr fontId="2"/>
  </si>
  <si>
    <t>サブページへのアクセス件数</t>
    <rPh sb="11" eb="13">
      <t>ケンスウ</t>
    </rPh>
    <phoneticPr fontId="2"/>
  </si>
  <si>
    <t>藤沢市総合市民図書館</t>
    <phoneticPr fontId="2"/>
  </si>
  <si>
    <t>小田原市立かもめ図書館</t>
    <rPh sb="0" eb="4">
      <t>オダワラシ</t>
    </rPh>
    <rPh sb="4" eb="5">
      <t>リツ</t>
    </rPh>
    <rPh sb="8" eb="11">
      <t>トショカン</t>
    </rPh>
    <phoneticPr fontId="2"/>
  </si>
  <si>
    <t>鎌倉市中央図書館</t>
    <rPh sb="0" eb="3">
      <t>カマクラシ</t>
    </rPh>
    <rPh sb="3" eb="5">
      <t>チュウオウ</t>
    </rPh>
    <rPh sb="5" eb="8">
      <t>トショカン</t>
    </rPh>
    <phoneticPr fontId="2"/>
  </si>
  <si>
    <t>月</t>
    <rPh sb="0" eb="1">
      <t>ツキ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</si>
  <si>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</si>
  <si>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（ 年　度　計 ）</t>
    <rPh sb="2" eb="3">
      <t>ネン</t>
    </rPh>
    <rPh sb="4" eb="5">
      <t>ド</t>
    </rPh>
    <rPh sb="6" eb="7">
      <t>ケイ</t>
    </rPh>
    <phoneticPr fontId="2"/>
  </si>
  <si>
    <t>令和元年度</t>
    <phoneticPr fontId="2"/>
  </si>
  <si>
    <t>合計</t>
  </si>
  <si>
    <t>前年度</t>
  </si>
  <si>
    <t>2</t>
  </si>
  <si>
    <t>3</t>
  </si>
  <si>
    <t>学習相談者数</t>
  </si>
  <si>
    <t>学習相談件数</t>
  </si>
  <si>
    <t>（学習相談の分野別内訳）</t>
  </si>
  <si>
    <t>講座・
ｲﾍﾞﾝﾄ</t>
  </si>
  <si>
    <t>団体・グループ</t>
  </si>
  <si>
    <t>指導者・人材</t>
  </si>
  <si>
    <t>資格・試験</t>
  </si>
  <si>
    <t>体験活動・ボランティア情報</t>
  </si>
  <si>
    <t>その他</t>
  </si>
  <si>
    <t>計</t>
  </si>
  <si>
    <t>-</t>
  </si>
  <si>
    <t xml:space="preserve">    6</t>
  </si>
  <si>
    <t xml:space="preserve">    7</t>
  </si>
  <si>
    <t xml:space="preserve">    8</t>
  </si>
  <si>
    <t xml:space="preserve">    9</t>
  </si>
  <si>
    <t xml:space="preserve">    10</t>
  </si>
  <si>
    <t xml:space="preserve">    11</t>
  </si>
  <si>
    <t xml:space="preserve">    12</t>
  </si>
  <si>
    <t xml:space="preserve">    2</t>
  </si>
  <si>
    <t xml:space="preserve">    3</t>
  </si>
  <si>
    <t>横浜市</t>
  </si>
  <si>
    <t>大井町</t>
  </si>
  <si>
    <t>川崎市</t>
  </si>
  <si>
    <t>松田町</t>
  </si>
  <si>
    <t>相模原市</t>
  </si>
  <si>
    <t>山北町</t>
  </si>
  <si>
    <t>横須賀市</t>
  </si>
  <si>
    <t>開成町</t>
  </si>
  <si>
    <t>平塚市</t>
  </si>
  <si>
    <t>箱根町</t>
  </si>
  <si>
    <t>鎌倉市</t>
  </si>
  <si>
    <t>真鶴町</t>
  </si>
  <si>
    <t>藤沢市</t>
  </si>
  <si>
    <t>湯河原町</t>
  </si>
  <si>
    <t>小田原市</t>
  </si>
  <si>
    <t>愛川町</t>
  </si>
  <si>
    <t>茅ヶ崎市</t>
  </si>
  <si>
    <t>清川村</t>
  </si>
  <si>
    <t>逗子市</t>
  </si>
  <si>
    <t>横浜国立大学</t>
  </si>
  <si>
    <t>三浦市</t>
  </si>
  <si>
    <t>鶴 見 大 学</t>
  </si>
  <si>
    <t>秦野市</t>
  </si>
  <si>
    <t>神奈川大学</t>
  </si>
  <si>
    <t>厚木市</t>
  </si>
  <si>
    <t>保健福祉大学</t>
  </si>
  <si>
    <t>大和市</t>
  </si>
  <si>
    <t>伊勢原市</t>
  </si>
  <si>
    <t>総合研究大学院大学</t>
  </si>
  <si>
    <t>海老名市</t>
  </si>
  <si>
    <t>桐蔭横浜大学</t>
  </si>
  <si>
    <t>座間市</t>
  </si>
  <si>
    <t>横浜市立大学</t>
  </si>
  <si>
    <t>南足柄市</t>
  </si>
  <si>
    <t>小田原短期大学</t>
  </si>
  <si>
    <t>綾瀬市</t>
  </si>
  <si>
    <t>男女共同参画センター</t>
  </si>
  <si>
    <t>葉山町</t>
  </si>
  <si>
    <t>産業技術総合研究所</t>
  </si>
  <si>
    <t>寒川町</t>
  </si>
  <si>
    <t>総合教育センター</t>
  </si>
  <si>
    <t>大磯町</t>
  </si>
  <si>
    <t>あーすぷらざ</t>
  </si>
  <si>
    <t>二宮町</t>
  </si>
  <si>
    <t>中井町</t>
  </si>
  <si>
    <t>前 年 度</t>
  </si>
  <si>
    <t>県立川崎</t>
  </si>
  <si>
    <t>合 計</t>
  </si>
  <si>
    <t>／</t>
  </si>
  <si>
    <t>新規受入</t>
  </si>
  <si>
    <t>払 出</t>
  </si>
  <si>
    <t>継続収集タイトル</t>
  </si>
  <si>
    <t>終刊･中断
タイトル</t>
  </si>
  <si>
    <t>購入</t>
  </si>
  <si>
    <t>寄贈</t>
  </si>
  <si>
    <t>受　　　　入</t>
  </si>
  <si>
    <t>払出</t>
  </si>
  <si>
    <t>管理換</t>
  </si>
  <si>
    <t>制作</t>
  </si>
  <si>
    <t>日経テレコン（定額）</t>
    <rPh sb="0" eb="2">
      <t>ニッケイ</t>
    </rPh>
    <rPh sb="7" eb="9">
      <t>テイガク</t>
    </rPh>
    <phoneticPr fontId="2"/>
  </si>
  <si>
    <t>日経テレコン(従量）</t>
    <rPh sb="0" eb="2">
      <t>ニッケイ</t>
    </rPh>
    <rPh sb="7" eb="9">
      <t>ジュウリョウ</t>
    </rPh>
    <phoneticPr fontId="2"/>
  </si>
  <si>
    <t>5</t>
    <phoneticPr fontId="2"/>
  </si>
  <si>
    <t>70ﾐﾘﾌｨﾙﾑ</t>
    <phoneticPr fontId="2"/>
  </si>
  <si>
    <t>ＬＰ</t>
    <phoneticPr fontId="2"/>
  </si>
  <si>
    <t>コンパクトディスク</t>
    <phoneticPr fontId="2"/>
  </si>
  <si>
    <t>神奈川新聞社WEBマイクロフィルム</t>
    <rPh sb="0" eb="3">
      <t>カナガワ</t>
    </rPh>
    <rPh sb="3" eb="5">
      <t>シンブン</t>
    </rPh>
    <rPh sb="5" eb="6">
      <t>シャ</t>
    </rPh>
    <phoneticPr fontId="2"/>
  </si>
  <si>
    <t>-</t>
    <phoneticPr fontId="2"/>
  </si>
  <si>
    <t>スライド</t>
    <phoneticPr fontId="2"/>
  </si>
  <si>
    <t>国際資料</t>
    <phoneticPr fontId="2"/>
  </si>
  <si>
    <t>児童書</t>
    <phoneticPr fontId="2"/>
  </si>
  <si>
    <t>10</t>
    <phoneticPr fontId="2"/>
  </si>
  <si>
    <t>スポーツ</t>
    <phoneticPr fontId="2"/>
  </si>
  <si>
    <t>20</t>
    <phoneticPr fontId="2"/>
  </si>
  <si>
    <t>30</t>
    <phoneticPr fontId="2"/>
  </si>
  <si>
    <t>40</t>
    <phoneticPr fontId="2"/>
  </si>
  <si>
    <t>50</t>
    <phoneticPr fontId="2"/>
  </si>
  <si>
    <t>60</t>
    <phoneticPr fontId="2"/>
  </si>
  <si>
    <t>70</t>
    <phoneticPr fontId="2"/>
  </si>
  <si>
    <t>90</t>
    <phoneticPr fontId="2"/>
  </si>
  <si>
    <t>貸出</t>
    <phoneticPr fontId="2"/>
  </si>
  <si>
    <t>件</t>
    <rPh sb="0" eb="1">
      <t>ケン</t>
    </rPh>
    <phoneticPr fontId="2"/>
  </si>
  <si>
    <t>講座情報</t>
    <rPh sb="0" eb="2">
      <t>コウザ</t>
    </rPh>
    <rPh sb="2" eb="4">
      <t>ジョウホウ</t>
    </rPh>
    <phoneticPr fontId="2"/>
  </si>
  <si>
    <t>催し物（イベント等）情報</t>
    <rPh sb="0" eb="1">
      <t>モヨオ</t>
    </rPh>
    <rPh sb="2" eb="3">
      <t>モノ</t>
    </rPh>
    <rPh sb="8" eb="9">
      <t>ナド</t>
    </rPh>
    <rPh sb="10" eb="12">
      <t>ジョウホウ</t>
    </rPh>
    <phoneticPr fontId="2"/>
  </si>
  <si>
    <t>ボランティア情報</t>
    <rPh sb="6" eb="8">
      <t>ジョウホウ</t>
    </rPh>
    <phoneticPr fontId="2"/>
  </si>
  <si>
    <t>団体・グループ情報</t>
    <rPh sb="0" eb="2">
      <t>ダンタイ</t>
    </rPh>
    <rPh sb="7" eb="9">
      <t>ジョウホウ</t>
    </rPh>
    <phoneticPr fontId="2"/>
  </si>
  <si>
    <t>指導者・人材情報</t>
    <rPh sb="0" eb="3">
      <t>シドウシャ</t>
    </rPh>
    <rPh sb="4" eb="6">
      <t>ジンザイ</t>
    </rPh>
    <rPh sb="6" eb="8">
      <t>ジョウホウ</t>
    </rPh>
    <phoneticPr fontId="2"/>
  </si>
  <si>
    <t>教材・機器情報</t>
    <rPh sb="0" eb="2">
      <t>キョウザイ</t>
    </rPh>
    <rPh sb="3" eb="5">
      <t>キキ</t>
    </rPh>
    <rPh sb="5" eb="7">
      <t>ジョウホウ</t>
    </rPh>
    <phoneticPr fontId="2"/>
  </si>
  <si>
    <t>メール　　  レファレンス</t>
    <phoneticPr fontId="2"/>
  </si>
  <si>
    <t xml:space="preserve">    5</t>
    <phoneticPr fontId="2"/>
  </si>
  <si>
    <t>その他の機関（地域）</t>
    <rPh sb="2" eb="3">
      <t>タ</t>
    </rPh>
    <rPh sb="4" eb="6">
      <t>キカン</t>
    </rPh>
    <rPh sb="7" eb="9">
      <t>チイキ</t>
    </rPh>
    <phoneticPr fontId="2"/>
  </si>
  <si>
    <t>その他の機関（調閲）</t>
    <rPh sb="2" eb="3">
      <t>タ</t>
    </rPh>
    <rPh sb="4" eb="6">
      <t>キカン</t>
    </rPh>
    <rPh sb="7" eb="8">
      <t>チョウ</t>
    </rPh>
    <rPh sb="8" eb="9">
      <t>エツ</t>
    </rPh>
    <phoneticPr fontId="2"/>
  </si>
  <si>
    <t>広報・生涯学習推進課</t>
    <rPh sb="0" eb="2">
      <t>コウホウ</t>
    </rPh>
    <rPh sb="3" eb="10">
      <t>ショウガイガクシュウスイシンカ</t>
    </rPh>
    <phoneticPr fontId="2"/>
  </si>
  <si>
    <t>区分</t>
    <rPh sb="0" eb="1">
      <t>ク</t>
    </rPh>
    <rPh sb="1" eb="2">
      <t>ブン</t>
    </rPh>
    <phoneticPr fontId="2"/>
  </si>
  <si>
    <t>※H29年度まで閲覧室貸出冊数のみ、H30年度より横浜西口カウンター貸出冊数を含む</t>
    <phoneticPr fontId="2"/>
  </si>
  <si>
    <t>おでかけ情報</t>
    <rPh sb="4" eb="6">
      <t>ジョウホウ</t>
    </rPh>
    <phoneticPr fontId="2"/>
  </si>
  <si>
    <t>県立の
図書館</t>
    <rPh sb="0" eb="1">
      <t>ケン</t>
    </rPh>
    <rPh sb="1" eb="2">
      <t>リツ</t>
    </rPh>
    <rPh sb="4" eb="7">
      <t>トショカン</t>
    </rPh>
    <phoneticPr fontId="2"/>
  </si>
  <si>
    <t>市町村
図書館</t>
    <rPh sb="0" eb="3">
      <t>シチョウソン</t>
    </rPh>
    <rPh sb="4" eb="7">
      <t>トショカン</t>
    </rPh>
    <phoneticPr fontId="2"/>
  </si>
  <si>
    <t>大学・
専門・
県機関等</t>
    <phoneticPr fontId="2"/>
  </si>
  <si>
    <t>所蔵ほか</t>
    <phoneticPr fontId="2"/>
  </si>
  <si>
    <t>・資料が貸出館から発送された月で計上している。</t>
    <phoneticPr fontId="2"/>
  </si>
  <si>
    <t>前年度</t>
    <phoneticPr fontId="2"/>
  </si>
  <si>
    <t>「県立の図書館と県内私立高等学校等による連携・協力事業」実施校を指す</t>
    <rPh sb="30" eb="31">
      <t>コウ</t>
    </rPh>
    <rPh sb="32" eb="33">
      <t>サ</t>
    </rPh>
    <phoneticPr fontId="2"/>
  </si>
  <si>
    <t>ＳＰレコード</t>
    <phoneticPr fontId="2"/>
  </si>
  <si>
    <t>視聴覚資料</t>
    <phoneticPr fontId="2"/>
  </si>
  <si>
    <t>神奈川資料</t>
    <phoneticPr fontId="2"/>
  </si>
  <si>
    <t>16ﾐﾘﾌｨﾙﾑ</t>
    <phoneticPr fontId="2"/>
  </si>
  <si>
    <t>8ﾐﾘﾌｨﾙﾑ</t>
    <phoneticPr fontId="2"/>
  </si>
  <si>
    <t>ＣＤ－ＲＯＭ、ＤＶＤ－ＲＯＭ</t>
    <phoneticPr fontId="2"/>
  </si>
  <si>
    <t>ＳＰ</t>
    <phoneticPr fontId="2"/>
  </si>
  <si>
    <r>
      <rPr>
        <sz val="8"/>
        <rFont val="ＭＳ 明朝"/>
        <family val="1"/>
        <charset val="128"/>
      </rPr>
      <t>２館共通</t>
    </r>
    <r>
      <rPr>
        <sz val="9"/>
        <rFont val="ＭＳ 明朝"/>
        <family val="1"/>
        <charset val="128"/>
      </rPr>
      <t>トップページ　　　　</t>
    </r>
    <rPh sb="1" eb="2">
      <t>ヤカタ</t>
    </rPh>
    <rPh sb="2" eb="4">
      <t>キョウツウ</t>
    </rPh>
    <phoneticPr fontId="2"/>
  </si>
  <si>
    <t>うち　神奈川関連</t>
    <rPh sb="3" eb="6">
      <t>カナガワ</t>
    </rPh>
    <rPh sb="6" eb="8">
      <t>カンレン</t>
    </rPh>
    <phoneticPr fontId="2"/>
  </si>
  <si>
    <t>本館</t>
    <rPh sb="0" eb="2">
      <t>ホンカン</t>
    </rPh>
    <phoneticPr fontId="2"/>
  </si>
  <si>
    <t>朝日新聞クロスサーチ</t>
    <rPh sb="0" eb="2">
      <t>アサヒ</t>
    </rPh>
    <rPh sb="2" eb="4">
      <t>シンブン</t>
    </rPh>
    <phoneticPr fontId="2"/>
  </si>
  <si>
    <t>産経新聞データベース</t>
    <rPh sb="0" eb="2">
      <t>サンケイ</t>
    </rPh>
    <rPh sb="2" eb="4">
      <t>シンブン</t>
    </rPh>
    <phoneticPr fontId="2"/>
  </si>
  <si>
    <t>毎索</t>
    <rPh sb="0" eb="1">
      <t>マイ</t>
    </rPh>
    <rPh sb="1" eb="2">
      <t>サク</t>
    </rPh>
    <phoneticPr fontId="2"/>
  </si>
  <si>
    <t>窓口での閉架資料依頼件数</t>
    <rPh sb="0" eb="2">
      <t>マドグチ</t>
    </rPh>
    <rPh sb="4" eb="6">
      <t>ヘイカ</t>
    </rPh>
    <rPh sb="6" eb="8">
      <t>シリョウ</t>
    </rPh>
    <rPh sb="8" eb="10">
      <t>イライ</t>
    </rPh>
    <rPh sb="10" eb="12">
      <t>ケンスウ</t>
    </rPh>
    <phoneticPr fontId="2"/>
  </si>
  <si>
    <t>一般書</t>
    <rPh sb="0" eb="3">
      <t>イッパンショ</t>
    </rPh>
    <phoneticPr fontId="2"/>
  </si>
  <si>
    <t>来館複写</t>
    <rPh sb="0" eb="2">
      <t>ライカン</t>
    </rPh>
    <rPh sb="2" eb="4">
      <t>フクシャ</t>
    </rPh>
    <phoneticPr fontId="2"/>
  </si>
  <si>
    <t>郵送複写</t>
    <rPh sb="0" eb="2">
      <t>ユウソウ</t>
    </rPh>
    <rPh sb="2" eb="4">
      <t>フクシャ</t>
    </rPh>
    <phoneticPr fontId="2"/>
  </si>
  <si>
    <t>処理件数</t>
    <rPh sb="0" eb="2">
      <t>ショリ</t>
    </rPh>
    <rPh sb="2" eb="4">
      <t>ケンスウ</t>
    </rPh>
    <phoneticPr fontId="2"/>
  </si>
  <si>
    <t>提供数</t>
    <rPh sb="0" eb="2">
      <t>テイキョウ</t>
    </rPh>
    <rPh sb="2" eb="3">
      <t>スウ</t>
    </rPh>
    <phoneticPr fontId="2"/>
  </si>
  <si>
    <t>受付数</t>
    <rPh sb="0" eb="2">
      <t>ウケツケ</t>
    </rPh>
    <rPh sb="2" eb="3">
      <t>スウ</t>
    </rPh>
    <phoneticPr fontId="2"/>
  </si>
  <si>
    <t>静寂読書室</t>
    <rPh sb="0" eb="5">
      <t>セイジャクドクショシツ</t>
    </rPh>
    <phoneticPr fontId="2"/>
  </si>
  <si>
    <t>研究ブース</t>
    <rPh sb="0" eb="2">
      <t>ケンキュウ</t>
    </rPh>
    <phoneticPr fontId="2"/>
  </si>
  <si>
    <t>研究個室</t>
    <rPh sb="0" eb="4">
      <t>ケンキュウコシツ</t>
    </rPh>
    <phoneticPr fontId="2"/>
  </si>
  <si>
    <t>ディスカッションルーム</t>
    <phoneticPr fontId="2"/>
  </si>
  <si>
    <t>本館（図書資料）</t>
    <rPh sb="0" eb="2">
      <t>ホンカン</t>
    </rPh>
    <rPh sb="3" eb="5">
      <t>トショ</t>
    </rPh>
    <rPh sb="5" eb="7">
      <t>シリョウ</t>
    </rPh>
    <phoneticPr fontId="2"/>
  </si>
  <si>
    <t>本館（視聴覚資料）</t>
    <rPh sb="0" eb="2">
      <t>ホンカン</t>
    </rPh>
    <rPh sb="3" eb="8">
      <t>シチョウカクシリョウ</t>
    </rPh>
    <phoneticPr fontId="2"/>
  </si>
  <si>
    <t>０人　０点（前年度3人　5点）</t>
    <rPh sb="1" eb="2">
      <t>ニン</t>
    </rPh>
    <rPh sb="4" eb="5">
      <t>テン</t>
    </rPh>
    <rPh sb="6" eb="8">
      <t>ゼンネン</t>
    </rPh>
    <rPh sb="8" eb="9">
      <t>ド</t>
    </rPh>
    <rPh sb="10" eb="11">
      <t>ニン</t>
    </rPh>
    <rPh sb="13" eb="14">
      <t>テン</t>
    </rPh>
    <phoneticPr fontId="2"/>
  </si>
  <si>
    <t>　＊令和４年９月より館内視聴休止</t>
    <rPh sb="2" eb="4">
      <t>レイワ</t>
    </rPh>
    <rPh sb="5" eb="6">
      <t>ネン</t>
    </rPh>
    <rPh sb="7" eb="8">
      <t>ガツ</t>
    </rPh>
    <rPh sb="10" eb="12">
      <t>カンナイ</t>
    </rPh>
    <rPh sb="12" eb="14">
      <t>シチョウ</t>
    </rPh>
    <rPh sb="14" eb="16">
      <t>キュウシ</t>
    </rPh>
    <phoneticPr fontId="2"/>
  </si>
  <si>
    <t>個人</t>
    <rPh sb="0" eb="2">
      <t>コジン</t>
    </rPh>
    <phoneticPr fontId="2"/>
  </si>
  <si>
    <t>大和市立視聴覚ライブラリー</t>
    <rPh sb="0" eb="3">
      <t>ヤマトシ</t>
    </rPh>
    <rPh sb="3" eb="4">
      <t>リツ</t>
    </rPh>
    <rPh sb="4" eb="7">
      <t>シチョウカク</t>
    </rPh>
    <phoneticPr fontId="2"/>
  </si>
  <si>
    <t>　(4)　電子書籍サービス利用件数</t>
    <rPh sb="5" eb="7">
      <t>デンシ</t>
    </rPh>
    <rPh sb="7" eb="9">
      <t>ショセキ</t>
    </rPh>
    <rPh sb="13" eb="15">
      <t>リヨウ</t>
    </rPh>
    <rPh sb="15" eb="17">
      <t>ケンスウ</t>
    </rPh>
    <phoneticPr fontId="2"/>
  </si>
  <si>
    <t>利用件数</t>
    <rPh sb="0" eb="2">
      <t>リヨウ</t>
    </rPh>
    <rPh sb="2" eb="4">
      <t>ケンスウ</t>
    </rPh>
    <phoneticPr fontId="2"/>
  </si>
  <si>
    <t>＊「直接受領」は、利用者が直接来館の上、貸出したもの。</t>
    <rPh sb="2" eb="4">
      <t>チョクセツ</t>
    </rPh>
    <rPh sb="4" eb="6">
      <t>ジュリョウ</t>
    </rPh>
    <rPh sb="9" eb="12">
      <t>リヨウシャ</t>
    </rPh>
    <rPh sb="13" eb="15">
      <t>チョクセツ</t>
    </rPh>
    <rPh sb="15" eb="17">
      <t>ライカン</t>
    </rPh>
    <rPh sb="18" eb="19">
      <t>ウエ</t>
    </rPh>
    <rPh sb="20" eb="22">
      <t>カシダ</t>
    </rPh>
    <phoneticPr fontId="2"/>
  </si>
  <si>
    <t>一般図書資料・視聴覚資料</t>
    <rPh sb="0" eb="2">
      <t>イッパン</t>
    </rPh>
    <rPh sb="2" eb="4">
      <t>トショ</t>
    </rPh>
    <rPh sb="4" eb="6">
      <t>シリョウ</t>
    </rPh>
    <phoneticPr fontId="2"/>
  </si>
  <si>
    <t>かながわ資料</t>
    <rPh sb="4" eb="6">
      <t>シリョウ</t>
    </rPh>
    <phoneticPr fontId="2"/>
  </si>
  <si>
    <t>人文</t>
    <rPh sb="0" eb="2">
      <t>ジンブン</t>
    </rPh>
    <phoneticPr fontId="2"/>
  </si>
  <si>
    <t>社会</t>
    <rPh sb="0" eb="2">
      <t>シャカイ</t>
    </rPh>
    <phoneticPr fontId="2"/>
  </si>
  <si>
    <t>自然</t>
    <rPh sb="0" eb="2">
      <t>シゼン</t>
    </rPh>
    <phoneticPr fontId="2"/>
  </si>
  <si>
    <t>本館受付分</t>
    <rPh sb="0" eb="2">
      <t>ホンカン</t>
    </rPh>
    <rPh sb="2" eb="4">
      <t>ウケツケ</t>
    </rPh>
    <rPh sb="4" eb="5">
      <t>ブン</t>
    </rPh>
    <phoneticPr fontId="2"/>
  </si>
  <si>
    <t>協力室受付分</t>
    <rPh sb="0" eb="2">
      <t>キョウリョク</t>
    </rPh>
    <rPh sb="2" eb="3">
      <t>シツ</t>
    </rPh>
    <rPh sb="3" eb="5">
      <t>ウケツケ</t>
    </rPh>
    <rPh sb="5" eb="6">
      <t>ブン</t>
    </rPh>
    <phoneticPr fontId="2"/>
  </si>
  <si>
    <t>件数</t>
    <rPh sb="0" eb="2">
      <t>ケンスウ</t>
    </rPh>
    <phoneticPr fontId="2"/>
  </si>
  <si>
    <t>枚数</t>
    <rPh sb="0" eb="2">
      <t>マイスウ</t>
    </rPh>
    <phoneticPr fontId="2"/>
  </si>
  <si>
    <t>＜郵送複写＞</t>
    <rPh sb="1" eb="3">
      <t>ユウソウ</t>
    </rPh>
    <rPh sb="3" eb="5">
      <t>フクシャ</t>
    </rPh>
    <phoneticPr fontId="2"/>
  </si>
  <si>
    <t>計</t>
    <rPh sb="0" eb="1">
      <t>ケイ</t>
    </rPh>
    <phoneticPr fontId="2"/>
  </si>
  <si>
    <t>区　　　　　分</t>
    <phoneticPr fontId="2"/>
  </si>
  <si>
    <t>（男女共同参画関連資料）</t>
    <rPh sb="1" eb="3">
      <t>ダンジョ</t>
    </rPh>
    <rPh sb="3" eb="5">
      <t>キョウドウ</t>
    </rPh>
    <rPh sb="5" eb="7">
      <t>サンカク</t>
    </rPh>
    <rPh sb="7" eb="9">
      <t>カンレン</t>
    </rPh>
    <rPh sb="9" eb="11">
      <t>シリョウ</t>
    </rPh>
    <phoneticPr fontId="2"/>
  </si>
  <si>
    <t>特別コレクション等</t>
    <rPh sb="0" eb="2">
      <t>トクベツ</t>
    </rPh>
    <rPh sb="8" eb="9">
      <t>トウ</t>
    </rPh>
    <phoneticPr fontId="2"/>
  </si>
  <si>
    <t>電子書籍</t>
    <rPh sb="0" eb="2">
      <t>デンシ</t>
    </rPh>
    <rPh sb="2" eb="4">
      <t>ショセキ</t>
    </rPh>
    <phoneticPr fontId="2"/>
  </si>
  <si>
    <t>　＊（　）内は一般図書資料の内数　　</t>
    <rPh sb="5" eb="6">
      <t>ナイ</t>
    </rPh>
    <rPh sb="7" eb="9">
      <t>イッパン</t>
    </rPh>
    <rPh sb="9" eb="11">
      <t>トショ</t>
    </rPh>
    <rPh sb="11" eb="13">
      <t>シリョウ</t>
    </rPh>
    <rPh sb="14" eb="15">
      <t>ウチ</t>
    </rPh>
    <rPh sb="15" eb="16">
      <t>スウ</t>
    </rPh>
    <phoneticPr fontId="2"/>
  </si>
  <si>
    <t>内）外国語資料</t>
    <phoneticPr fontId="2"/>
  </si>
  <si>
    <t>内）男女共同
参画関連資料</t>
    <rPh sb="0" eb="1">
      <t>ウチ</t>
    </rPh>
    <rPh sb="2" eb="4">
      <t>ダンジョ</t>
    </rPh>
    <rPh sb="4" eb="6">
      <t>キョウドウ</t>
    </rPh>
    <rPh sb="7" eb="9">
      <t>サンカク</t>
    </rPh>
    <rPh sb="9" eb="11">
      <t>カンレン</t>
    </rPh>
    <rPh sb="11" eb="13">
      <t>シリョウ</t>
    </rPh>
    <phoneticPr fontId="2"/>
  </si>
  <si>
    <t>男女共同参画関連資料</t>
    <rPh sb="0" eb="2">
      <t>ダンジョ</t>
    </rPh>
    <rPh sb="2" eb="4">
      <t>キョウドウ</t>
    </rPh>
    <rPh sb="4" eb="6">
      <t>サンカク</t>
    </rPh>
    <rPh sb="6" eb="8">
      <t>カンレン</t>
    </rPh>
    <rPh sb="8" eb="10">
      <t>シリョウ</t>
    </rPh>
    <phoneticPr fontId="2"/>
  </si>
  <si>
    <r>
      <t>(7)　</t>
    </r>
    <r>
      <rPr>
        <b/>
        <sz val="11"/>
        <rFont val="ＭＳ 明朝"/>
        <family val="1"/>
        <charset val="128"/>
      </rPr>
      <t>16ミリ映写機操作技術認定証発行状況統計</t>
    </r>
    <rPh sb="8" eb="11">
      <t>エイシャキ</t>
    </rPh>
    <rPh sb="11" eb="13">
      <t>ソウサ</t>
    </rPh>
    <rPh sb="13" eb="15">
      <t>ギジュツ</t>
    </rPh>
    <rPh sb="15" eb="17">
      <t>ニンテイ</t>
    </rPh>
    <rPh sb="17" eb="18">
      <t>ショウ</t>
    </rPh>
    <rPh sb="18" eb="20">
      <t>ハッコウ</t>
    </rPh>
    <rPh sb="20" eb="22">
      <t>ジョウキョウ</t>
    </rPh>
    <rPh sb="22" eb="24">
      <t>トウケイ</t>
    </rPh>
    <phoneticPr fontId="2"/>
  </si>
  <si>
    <t>講 習 会　　　　　実施回数</t>
    <rPh sb="0" eb="1">
      <t>コウ</t>
    </rPh>
    <rPh sb="2" eb="3">
      <t>シュウ</t>
    </rPh>
    <rPh sb="4" eb="5">
      <t>カイ</t>
    </rPh>
    <rPh sb="10" eb="12">
      <t>ジッシ</t>
    </rPh>
    <rPh sb="12" eb="14">
      <t>カイスウ</t>
    </rPh>
    <phoneticPr fontId="2"/>
  </si>
  <si>
    <t>月</t>
    <rPh sb="0" eb="1">
      <t>ツキ</t>
    </rPh>
    <phoneticPr fontId="2"/>
  </si>
  <si>
    <t>‐</t>
    <phoneticPr fontId="2"/>
  </si>
  <si>
    <t>内訳</t>
    <rPh sb="0" eb="1">
      <t>ウチ</t>
    </rPh>
    <rPh sb="1" eb="2">
      <t>ワケ</t>
    </rPh>
    <phoneticPr fontId="2"/>
  </si>
  <si>
    <t>＊「うち神奈川関連」については、方法別内訳の統計を取っていない。</t>
    <rPh sb="4" eb="7">
      <t>カナガワ</t>
    </rPh>
    <rPh sb="7" eb="9">
      <t>カンレン</t>
    </rPh>
    <rPh sb="16" eb="18">
      <t>イチホウホウ</t>
    </rPh>
    <rPh sb="18" eb="19">
      <t>ベツ</t>
    </rPh>
    <rPh sb="19" eb="21">
      <t>ウチワケ</t>
    </rPh>
    <rPh sb="22" eb="24">
      <t>トウケイ</t>
    </rPh>
    <rPh sb="25" eb="26">
      <t>ト</t>
    </rPh>
    <phoneticPr fontId="2"/>
  </si>
  <si>
    <t>相互貸借
管理
システム
ログイン
件数</t>
    <rPh sb="0" eb="2">
      <t>ソウゴ</t>
    </rPh>
    <rPh sb="2" eb="4">
      <t>タイシャク</t>
    </rPh>
    <rPh sb="5" eb="7">
      <t>カンリ</t>
    </rPh>
    <rPh sb="18" eb="20">
      <t>ケンスウ</t>
    </rPh>
    <phoneticPr fontId="2"/>
  </si>
  <si>
    <t>県立高校等</t>
    <rPh sb="0" eb="1">
      <t>ケン</t>
    </rPh>
    <rPh sb="1" eb="2">
      <t>リツ</t>
    </rPh>
    <rPh sb="2" eb="4">
      <t>コウコウ</t>
    </rPh>
    <rPh sb="4" eb="5">
      <t>トウ</t>
    </rPh>
    <phoneticPr fontId="2"/>
  </si>
  <si>
    <t>県立高校等</t>
    <rPh sb="0" eb="2">
      <t>ケンリツ</t>
    </rPh>
    <rPh sb="2" eb="4">
      <t>コウコウ</t>
    </rPh>
    <rPh sb="4" eb="5">
      <t>トウ</t>
    </rPh>
    <phoneticPr fontId="2"/>
  </si>
  <si>
    <t>Ｋ  Ｌ  －  Ｎ  Ｅ  Ｔ  貸　出  件  数</t>
    <rPh sb="18" eb="19">
      <t>カシ</t>
    </rPh>
    <rPh sb="20" eb="21">
      <t>デ</t>
    </rPh>
    <rPh sb="23" eb="24">
      <t>ケン</t>
    </rPh>
    <rPh sb="26" eb="27">
      <t>カズ</t>
    </rPh>
    <phoneticPr fontId="2"/>
  </si>
  <si>
    <t>総   貸　 出   件  数</t>
    <rPh sb="0" eb="1">
      <t>ソウ</t>
    </rPh>
    <rPh sb="4" eb="5">
      <t>カシ</t>
    </rPh>
    <rPh sb="7" eb="8">
      <t>デ</t>
    </rPh>
    <rPh sb="11" eb="12">
      <t>ケン</t>
    </rPh>
    <rPh sb="14" eb="15">
      <t>カズ</t>
    </rPh>
    <phoneticPr fontId="2"/>
  </si>
  <si>
    <t>相互貸借管理システム貸出件数</t>
    <rPh sb="0" eb="2">
      <t>ソウゴ</t>
    </rPh>
    <rPh sb="2" eb="4">
      <t>タイシャク</t>
    </rPh>
    <rPh sb="4" eb="6">
      <t>カンリ</t>
    </rPh>
    <rPh sb="10" eb="12">
      <t>カシダシ</t>
    </rPh>
    <rPh sb="12" eb="14">
      <t>ケンスウ</t>
    </rPh>
    <phoneticPr fontId="2"/>
  </si>
  <si>
    <t>　　ア　視聴覚資料利用状況</t>
    <rPh sb="4" eb="7">
      <t>シチョウカク</t>
    </rPh>
    <rPh sb="7" eb="9">
      <t>シリョウ</t>
    </rPh>
    <rPh sb="9" eb="11">
      <t>リヨウ</t>
    </rPh>
    <rPh sb="11" eb="13">
      <t>ジョウキョウ</t>
    </rPh>
    <phoneticPr fontId="2"/>
  </si>
  <si>
    <t>　(2) 月別処理状況</t>
    <rPh sb="5" eb="7">
      <t>ツキベツ</t>
    </rPh>
    <rPh sb="7" eb="9">
      <t>ショリ</t>
    </rPh>
    <rPh sb="9" eb="11">
      <t>ジョウキョウ</t>
    </rPh>
    <phoneticPr fontId="2"/>
  </si>
  <si>
    <t>　(4) 視聴覚資料（16ミリフィルム）貸出協力車・宅配便利用状況</t>
    <rPh sb="5" eb="8">
      <t>シチョウカク</t>
    </rPh>
    <rPh sb="8" eb="10">
      <t>シリョウ</t>
    </rPh>
    <rPh sb="20" eb="22">
      <t>カシダシ</t>
    </rPh>
    <rPh sb="22" eb="24">
      <t>キョウリョク</t>
    </rPh>
    <rPh sb="24" eb="25">
      <t>シャ</t>
    </rPh>
    <rPh sb="26" eb="29">
      <t>タクハイビン</t>
    </rPh>
    <rPh sb="29" eb="31">
      <t>リヨウ</t>
    </rPh>
    <rPh sb="31" eb="33">
      <t>ジョウキョウ</t>
    </rPh>
    <phoneticPr fontId="2"/>
  </si>
  <si>
    <t>　(8)　写真撮影・資料掲載許可状況</t>
    <rPh sb="5" eb="7">
      <t>シャシン</t>
    </rPh>
    <rPh sb="7" eb="9">
      <t>サツエイ</t>
    </rPh>
    <rPh sb="10" eb="12">
      <t>シリョウ</t>
    </rPh>
    <rPh sb="12" eb="14">
      <t>ケイサイ</t>
    </rPh>
    <rPh sb="14" eb="16">
      <t>キョカ</t>
    </rPh>
    <rPh sb="16" eb="18">
      <t>ジョウキョウ</t>
    </rPh>
    <phoneticPr fontId="2"/>
  </si>
  <si>
    <t>一般資料・視聴覚資料</t>
    <rPh sb="0" eb="2">
      <t>イッパン</t>
    </rPh>
    <rPh sb="2" eb="4">
      <t>シリョウ</t>
    </rPh>
    <phoneticPr fontId="2"/>
  </si>
  <si>
    <t>　(9) ホームページアクセス、図書館情報ネットワーク（KL－NET）統計</t>
    <rPh sb="16" eb="19">
      <t>トショカン</t>
    </rPh>
    <rPh sb="19" eb="21">
      <t>ジョウホウ</t>
    </rPh>
    <rPh sb="35" eb="37">
      <t>トウケイ</t>
    </rPh>
    <phoneticPr fontId="2"/>
  </si>
  <si>
    <r>
      <t>　(6)　</t>
    </r>
    <r>
      <rPr>
        <b/>
        <sz val="11"/>
        <rFont val="ＭＳ 明朝"/>
        <family val="1"/>
        <charset val="128"/>
      </rPr>
      <t>障がい者サービス利用統計</t>
    </r>
    <rPh sb="5" eb="6">
      <t>ショウ</t>
    </rPh>
    <rPh sb="8" eb="9">
      <t>シャ</t>
    </rPh>
    <rPh sb="13" eb="15">
      <t>リヨウ</t>
    </rPh>
    <rPh sb="15" eb="17">
      <t>トウケイ</t>
    </rPh>
    <phoneticPr fontId="2"/>
  </si>
  <si>
    <t>　(3)　閉架資料利用状況</t>
    <rPh sb="5" eb="7">
      <t>ヘイカ</t>
    </rPh>
    <rPh sb="7" eb="9">
      <t>シリョウ</t>
    </rPh>
    <rPh sb="9" eb="11">
      <t>リヨウ</t>
    </rPh>
    <rPh sb="11" eb="13">
      <t>ジョウキョウ</t>
    </rPh>
    <phoneticPr fontId="2"/>
  </si>
  <si>
    <t>利用点数</t>
    <rPh sb="2" eb="3">
      <t>テン</t>
    </rPh>
    <phoneticPr fontId="2"/>
  </si>
  <si>
    <t>　(5)　複写サービス</t>
    <rPh sb="5" eb="7">
      <t>フクシャ</t>
    </rPh>
    <phoneticPr fontId="2"/>
  </si>
  <si>
    <t>　　 ア　閲覧室等</t>
    <rPh sb="5" eb="8">
      <t>エツランシツ</t>
    </rPh>
    <rPh sb="8" eb="9">
      <t>トウ</t>
    </rPh>
    <phoneticPr fontId="2"/>
  </si>
  <si>
    <r>
      <t>本館</t>
    </r>
    <r>
      <rPr>
        <sz val="9"/>
        <rFont val="ＭＳ 明朝"/>
        <family val="1"/>
        <charset val="128"/>
      </rPr>
      <t>(障がい者サービス含む)</t>
    </r>
    <rPh sb="0" eb="2">
      <t>ホンカン</t>
    </rPh>
    <phoneticPr fontId="2"/>
  </si>
  <si>
    <t>　　 ア　図書資料</t>
    <rPh sb="5" eb="7">
      <t>トショ</t>
    </rPh>
    <rPh sb="7" eb="9">
      <t>シリョウ</t>
    </rPh>
    <phoneticPr fontId="2"/>
  </si>
  <si>
    <t>　　 イ　視聴覚資料</t>
    <rPh sb="5" eb="8">
      <t>シチョウカク</t>
    </rPh>
    <rPh sb="8" eb="10">
      <t>シリョウ</t>
    </rPh>
    <phoneticPr fontId="2"/>
  </si>
  <si>
    <r>
      <t>　(5)　宅配貸出実績統計　</t>
    </r>
    <r>
      <rPr>
        <sz val="12"/>
        <rFont val="ＭＳ 明朝"/>
        <family val="1"/>
        <charset val="128"/>
      </rPr>
      <t>（平成22年3月より実施）</t>
    </r>
    <rPh sb="5" eb="7">
      <t>タクハイ</t>
    </rPh>
    <rPh sb="7" eb="9">
      <t>カシダシ</t>
    </rPh>
    <rPh sb="9" eb="11">
      <t>ジッセキ</t>
    </rPh>
    <rPh sb="11" eb="13">
      <t>トウケイ</t>
    </rPh>
    <rPh sb="15" eb="17">
      <t>ヘイセイ</t>
    </rPh>
    <rPh sb="19" eb="20">
      <t>ネン</t>
    </rPh>
    <rPh sb="21" eb="22">
      <t>ツキ</t>
    </rPh>
    <rPh sb="24" eb="26">
      <t>ジッシ</t>
    </rPh>
    <phoneticPr fontId="2"/>
  </si>
  <si>
    <t>　(6)　分類別貸出状況統計</t>
    <rPh sb="5" eb="7">
      <t>ブンルイ</t>
    </rPh>
    <rPh sb="7" eb="8">
      <t>ベツ</t>
    </rPh>
    <rPh sb="8" eb="10">
      <t>カシダシ</t>
    </rPh>
    <rPh sb="10" eb="12">
      <t>ジョウキョウ</t>
    </rPh>
    <rPh sb="12" eb="14">
      <t>トウケイ</t>
    </rPh>
    <phoneticPr fontId="2"/>
  </si>
  <si>
    <t>　(8)　利用者用タブレット利用統計</t>
    <rPh sb="5" eb="9">
      <t>リヨウシャヨウ</t>
    </rPh>
    <rPh sb="14" eb="16">
      <t>リヨウ</t>
    </rPh>
    <rPh sb="16" eb="18">
      <t>トウケイ</t>
    </rPh>
    <phoneticPr fontId="2"/>
  </si>
  <si>
    <t>地域情報課令和４年度ビデオ利用実績</t>
    <rPh sb="0" eb="2">
      <t>チイキ</t>
    </rPh>
    <rPh sb="2" eb="4">
      <t>ジョウホウ</t>
    </rPh>
    <rPh sb="4" eb="5">
      <t>カ</t>
    </rPh>
    <rPh sb="5" eb="7">
      <t>レイワ</t>
    </rPh>
    <rPh sb="8" eb="9">
      <t>ネン</t>
    </rPh>
    <rPh sb="9" eb="10">
      <t>ド</t>
    </rPh>
    <rPh sb="13" eb="15">
      <t>リヨウ</t>
    </rPh>
    <rPh sb="15" eb="17">
      <t>ジッセキ</t>
    </rPh>
    <phoneticPr fontId="2"/>
  </si>
  <si>
    <t>　(4)　登録状況統計（館外貸出登録者数累計）</t>
    <rPh sb="5" eb="7">
      <t>トウロク</t>
    </rPh>
    <rPh sb="7" eb="9">
      <t>ジョウキョウ</t>
    </rPh>
    <rPh sb="9" eb="11">
      <t>トウケイ</t>
    </rPh>
    <rPh sb="12" eb="13">
      <t>カン</t>
    </rPh>
    <rPh sb="13" eb="14">
      <t>ガイ</t>
    </rPh>
    <rPh sb="14" eb="16">
      <t>カシダシ</t>
    </rPh>
    <rPh sb="16" eb="19">
      <t>トウロクシャ</t>
    </rPh>
    <rPh sb="19" eb="20">
      <t>スウ</t>
    </rPh>
    <rPh sb="20" eb="21">
      <t>ルイ</t>
    </rPh>
    <rPh sb="21" eb="22">
      <t>ケイ</t>
    </rPh>
    <phoneticPr fontId="2"/>
  </si>
  <si>
    <t>貸出点数</t>
    <rPh sb="2" eb="3">
      <t>テン</t>
    </rPh>
    <phoneticPr fontId="2"/>
  </si>
  <si>
    <t>　(3)　視聴覚資料利用統計</t>
    <rPh sb="5" eb="8">
      <t>シチョウカク</t>
    </rPh>
    <rPh sb="8" eb="10">
      <t>シリョウ</t>
    </rPh>
    <rPh sb="10" eb="12">
      <t>リヨウ</t>
    </rPh>
    <rPh sb="12" eb="14">
      <t>トウケイ</t>
    </rPh>
    <phoneticPr fontId="2"/>
  </si>
  <si>
    <t>　(3) 視聴覚資料利用統計</t>
    <rPh sb="5" eb="8">
      <t>シチョウカク</t>
    </rPh>
    <rPh sb="8" eb="10">
      <t>シリョウ</t>
    </rPh>
    <rPh sb="10" eb="12">
      <t>リヨウ</t>
    </rPh>
    <rPh sb="12" eb="14">
      <t>トウケイ</t>
    </rPh>
    <phoneticPr fontId="2"/>
  </si>
  <si>
    <t>　(4) 登録状況統計（館外貸出登録者数累計）</t>
    <rPh sb="5" eb="7">
      <t>トウロク</t>
    </rPh>
    <rPh sb="7" eb="9">
      <t>ジョウキョウ</t>
    </rPh>
    <rPh sb="9" eb="11">
      <t>トウケイ</t>
    </rPh>
    <rPh sb="12" eb="13">
      <t>カン</t>
    </rPh>
    <rPh sb="13" eb="14">
      <t>ガイ</t>
    </rPh>
    <rPh sb="14" eb="16">
      <t>カシダシ</t>
    </rPh>
    <rPh sb="16" eb="19">
      <t>トウロクシャ</t>
    </rPh>
    <rPh sb="19" eb="20">
      <t>スウ</t>
    </rPh>
    <rPh sb="20" eb="21">
      <t>ルイ</t>
    </rPh>
    <rPh sb="21" eb="22">
      <t>ケイ</t>
    </rPh>
    <phoneticPr fontId="2"/>
  </si>
  <si>
    <t>　(5) 宅配貸出実績統計</t>
    <rPh sb="5" eb="7">
      <t>タクハイ</t>
    </rPh>
    <rPh sb="7" eb="9">
      <t>カシダシ</t>
    </rPh>
    <rPh sb="9" eb="11">
      <t>ジッセキ</t>
    </rPh>
    <rPh sb="11" eb="13">
      <t>トウケイ</t>
    </rPh>
    <phoneticPr fontId="2"/>
  </si>
  <si>
    <t>　(6) 分類別貸出状況統計</t>
    <rPh sb="5" eb="7">
      <t>ブンルイ</t>
    </rPh>
    <rPh sb="7" eb="8">
      <t>ベツ</t>
    </rPh>
    <rPh sb="8" eb="10">
      <t>カシダシ</t>
    </rPh>
    <rPh sb="10" eb="12">
      <t>ジョウキョウ</t>
    </rPh>
    <rPh sb="12" eb="14">
      <t>トウケイ</t>
    </rPh>
    <phoneticPr fontId="2"/>
  </si>
  <si>
    <t>　(7) 16ミリ映写機操作技術認定証発行状況統計</t>
    <rPh sb="9" eb="12">
      <t>エイシャキ</t>
    </rPh>
    <rPh sb="12" eb="14">
      <t>ソウサ</t>
    </rPh>
    <rPh sb="14" eb="16">
      <t>ギジュツ</t>
    </rPh>
    <rPh sb="16" eb="18">
      <t>ニンテイ</t>
    </rPh>
    <rPh sb="18" eb="19">
      <t>ショウ</t>
    </rPh>
    <rPh sb="19" eb="21">
      <t>ハッコウ</t>
    </rPh>
    <rPh sb="21" eb="23">
      <t>ジョウキョウ</t>
    </rPh>
    <rPh sb="23" eb="25">
      <t>トウケイ</t>
    </rPh>
    <phoneticPr fontId="2"/>
  </si>
  <si>
    <t>　(8) 利用者用タブレット利用統計</t>
    <rPh sb="5" eb="9">
      <t>リヨウシャヨウ</t>
    </rPh>
    <rPh sb="14" eb="16">
      <t>リヨウ</t>
    </rPh>
    <rPh sb="16" eb="18">
      <t>トウケイ</t>
    </rPh>
    <phoneticPr fontId="2"/>
  </si>
  <si>
    <t>　　ア　図書資料</t>
    <rPh sb="4" eb="6">
      <t>トショ</t>
    </rPh>
    <rPh sb="6" eb="8">
      <t>シリョウ</t>
    </rPh>
    <phoneticPr fontId="2"/>
  </si>
  <si>
    <t>　　イ　視聴覚資料</t>
    <rPh sb="4" eb="7">
      <t>シチョウカク</t>
    </rPh>
    <rPh sb="7" eb="9">
      <t>シリョウ</t>
    </rPh>
    <phoneticPr fontId="2"/>
  </si>
  <si>
    <t xml:space="preserve">  (4) 電子書籍サービス利用件数</t>
    <rPh sb="6" eb="8">
      <t>デンシ</t>
    </rPh>
    <rPh sb="8" eb="10">
      <t>ショセキ</t>
    </rPh>
    <rPh sb="14" eb="16">
      <t>リヨウ</t>
    </rPh>
    <rPh sb="16" eb="18">
      <t>ケンスウ</t>
    </rPh>
    <phoneticPr fontId="2"/>
  </si>
  <si>
    <t xml:space="preserve">  (5) 複写サービス</t>
    <phoneticPr fontId="2"/>
  </si>
  <si>
    <t>　(6) 障がい者サービス利用統計</t>
    <rPh sb="5" eb="6">
      <t>ショウ</t>
    </rPh>
    <rPh sb="8" eb="9">
      <t>シャ</t>
    </rPh>
    <rPh sb="13" eb="15">
      <t>リヨウ</t>
    </rPh>
    <rPh sb="15" eb="17">
      <t>トウケイ</t>
    </rPh>
    <phoneticPr fontId="2"/>
  </si>
  <si>
    <t>　(7) 障がい者サービス登録状況統計</t>
    <rPh sb="5" eb="6">
      <t>ショウ</t>
    </rPh>
    <rPh sb="8" eb="9">
      <t>シャ</t>
    </rPh>
    <rPh sb="13" eb="15">
      <t>トウロク</t>
    </rPh>
    <rPh sb="15" eb="17">
      <t>ジョウキョウ</t>
    </rPh>
    <rPh sb="17" eb="19">
      <t>トウケイ</t>
    </rPh>
    <phoneticPr fontId="2"/>
  </si>
  <si>
    <t>　(8) 写真撮影・資料掲載許可状況</t>
    <phoneticPr fontId="2"/>
  </si>
  <si>
    <t>　(9) ホームページアクセス、図書館情報ネットワーク（KL-NET）統計</t>
    <rPh sb="16" eb="19">
      <t>トショカン</t>
    </rPh>
    <rPh sb="19" eb="21">
      <t>ジョウホウ</t>
    </rPh>
    <phoneticPr fontId="2"/>
  </si>
  <si>
    <t>携帯
電話用OPAC *1</t>
    <rPh sb="0" eb="2">
      <t>ケイタイ</t>
    </rPh>
    <rPh sb="3" eb="5">
      <t>デンワ</t>
    </rPh>
    <rPh sb="5" eb="6">
      <t>ヨウ</t>
    </rPh>
    <phoneticPr fontId="2"/>
  </si>
  <si>
    <t>借受館名</t>
    <rPh sb="0" eb="2">
      <t>カリウケ</t>
    </rPh>
    <rPh sb="2" eb="4">
      <t>カンメイ</t>
    </rPh>
    <phoneticPr fontId="2"/>
  </si>
  <si>
    <t>県立他館所蔵</t>
    <rPh sb="0" eb="2">
      <t>ケンリツ</t>
    </rPh>
    <rPh sb="2" eb="4">
      <t>タカン</t>
    </rPh>
    <rPh sb="4" eb="6">
      <t>ショゾウ</t>
    </rPh>
    <phoneticPr fontId="2"/>
  </si>
  <si>
    <t>市町村ほか所蔵</t>
    <rPh sb="0" eb="3">
      <t>シチョウソン</t>
    </rPh>
    <rPh sb="5" eb="7">
      <t>ショゾウ</t>
    </rPh>
    <phoneticPr fontId="2"/>
  </si>
  <si>
    <t>県立</t>
    <phoneticPr fontId="2"/>
  </si>
  <si>
    <t>県立２館を含む計</t>
    <rPh sb="3" eb="4">
      <t>カン</t>
    </rPh>
    <phoneticPr fontId="2"/>
  </si>
  <si>
    <t>県立川崎を含む前年度</t>
    <rPh sb="2" eb="4">
      <t>カワサキ</t>
    </rPh>
    <phoneticPr fontId="2"/>
  </si>
  <si>
    <t>中日新聞
・
東京新聞記事データベース</t>
    <phoneticPr fontId="2"/>
  </si>
  <si>
    <t>メール・文書レファレンス　分野別内訳</t>
  </si>
  <si>
    <t>人文科学</t>
  </si>
  <si>
    <t>社会産業</t>
  </si>
  <si>
    <t>自然理工</t>
  </si>
  <si>
    <t>芸･語･文</t>
  </si>
  <si>
    <t>地域計</t>
  </si>
  <si>
    <t>開館日数</t>
    <rPh sb="0" eb="2">
      <t>カイカン</t>
    </rPh>
    <rPh sb="2" eb="4">
      <t>ニッスウ</t>
    </rPh>
    <phoneticPr fontId="2"/>
  </si>
  <si>
    <t>　(2)　月別処理状況</t>
    <rPh sb="5" eb="7">
      <t>ツキベツ</t>
    </rPh>
    <rPh sb="7" eb="9">
      <t>ショリ</t>
    </rPh>
    <rPh sb="9" eb="11">
      <t>ジョウキョウ</t>
    </rPh>
    <phoneticPr fontId="2"/>
  </si>
  <si>
    <t>・両県立資料の県立川崎図書館予約者への貸出を含む（相互貸借システムで貸出処理を行っていない）</t>
    <rPh sb="1" eb="2">
      <t>リョウ</t>
    </rPh>
    <rPh sb="2" eb="4">
      <t>ケンリツ</t>
    </rPh>
    <rPh sb="4" eb="6">
      <t>シリョウ</t>
    </rPh>
    <rPh sb="7" eb="9">
      <t>ケンリツ</t>
    </rPh>
    <rPh sb="9" eb="11">
      <t>カワサキ</t>
    </rPh>
    <rPh sb="11" eb="14">
      <t>トショカン</t>
    </rPh>
    <rPh sb="14" eb="17">
      <t>ヨヤクシャ</t>
    </rPh>
    <rPh sb="19" eb="21">
      <t>カシダシ</t>
    </rPh>
    <rPh sb="22" eb="23">
      <t>フク</t>
    </rPh>
    <rPh sb="25" eb="27">
      <t>ソウゴ</t>
    </rPh>
    <rPh sb="27" eb="29">
      <t>タイシャク</t>
    </rPh>
    <rPh sb="34" eb="36">
      <t>カシダシ</t>
    </rPh>
    <rPh sb="36" eb="38">
      <t>ショリ</t>
    </rPh>
    <rPh sb="39" eb="40">
      <t>オコナ</t>
    </rPh>
    <phoneticPr fontId="2"/>
  </si>
  <si>
    <t>＊ 「県立高校等」とは、「県立の図書館と県立高等学校による連携・協力事業」実施校と</t>
    <rPh sb="3" eb="4">
      <t>ケン</t>
    </rPh>
    <rPh sb="4" eb="5">
      <t>リツ</t>
    </rPh>
    <rPh sb="5" eb="7">
      <t>コウコウ</t>
    </rPh>
    <rPh sb="7" eb="8">
      <t>トウ</t>
    </rPh>
    <rPh sb="13" eb="14">
      <t>ケン</t>
    </rPh>
    <rPh sb="14" eb="15">
      <t>リツ</t>
    </rPh>
    <rPh sb="16" eb="19">
      <t>トショカン</t>
    </rPh>
    <rPh sb="20" eb="21">
      <t>ケン</t>
    </rPh>
    <rPh sb="21" eb="22">
      <t>リツ</t>
    </rPh>
    <rPh sb="22" eb="24">
      <t>コウトウ</t>
    </rPh>
    <rPh sb="24" eb="26">
      <t>ガッコウ</t>
    </rPh>
    <rPh sb="29" eb="31">
      <t>レンケイ</t>
    </rPh>
    <rPh sb="32" eb="34">
      <t>キョウリョク</t>
    </rPh>
    <rPh sb="34" eb="36">
      <t>ジギョウ</t>
    </rPh>
    <rPh sb="37" eb="39">
      <t>ジッシ</t>
    </rPh>
    <rPh sb="39" eb="40">
      <t>コウ</t>
    </rPh>
    <phoneticPr fontId="2"/>
  </si>
  <si>
    <t>企画協力課計</t>
    <rPh sb="0" eb="2">
      <t>キカク</t>
    </rPh>
    <rPh sb="2" eb="4">
      <t>キョウリョク</t>
    </rPh>
    <rPh sb="4" eb="5">
      <t>カ</t>
    </rPh>
    <rPh sb="5" eb="6">
      <t>ケイ</t>
    </rPh>
    <phoneticPr fontId="2"/>
  </si>
  <si>
    <t>登録者数</t>
    <rPh sb="0" eb="3">
      <t>トウロクシャ</t>
    </rPh>
    <rPh sb="3" eb="4">
      <t>スウ</t>
    </rPh>
    <phoneticPr fontId="12"/>
  </si>
  <si>
    <t>※年度末時点の総登録者数（実数）利用内容は重複登録があるため合算=登録者数にはならない</t>
    <rPh sb="1" eb="4">
      <t>ネンドマツ</t>
    </rPh>
    <rPh sb="4" eb="6">
      <t>ジテン</t>
    </rPh>
    <rPh sb="7" eb="8">
      <t>ソウ</t>
    </rPh>
    <rPh sb="8" eb="11">
      <t>トウロクシャ</t>
    </rPh>
    <rPh sb="11" eb="12">
      <t>スウ</t>
    </rPh>
    <rPh sb="13" eb="15">
      <t>ジッスウ</t>
    </rPh>
    <rPh sb="16" eb="18">
      <t>リヨウ</t>
    </rPh>
    <rPh sb="18" eb="20">
      <t>ナイヨウ</t>
    </rPh>
    <rPh sb="21" eb="23">
      <t>チョウフク</t>
    </rPh>
    <rPh sb="23" eb="25">
      <t>トウロク</t>
    </rPh>
    <rPh sb="30" eb="32">
      <t>ガッサン</t>
    </rPh>
    <rPh sb="33" eb="36">
      <t>トウロクシャ</t>
    </rPh>
    <rPh sb="36" eb="37">
      <t>スウ</t>
    </rPh>
    <phoneticPr fontId="2"/>
  </si>
  <si>
    <t>　＊ 年間提供データ（令和５年度はシステム終了（８月25日）まで）</t>
    <rPh sb="3" eb="5">
      <t>ネンカン</t>
    </rPh>
    <rPh sb="5" eb="7">
      <t>テイキョウ</t>
    </rPh>
    <rPh sb="11" eb="13">
      <t>レイワ</t>
    </rPh>
    <rPh sb="14" eb="16">
      <t>ネンド</t>
    </rPh>
    <rPh sb="21" eb="23">
      <t>シュウリョウ</t>
    </rPh>
    <rPh sb="25" eb="26">
      <t>ガツ</t>
    </rPh>
    <rPh sb="28" eb="29">
      <t>ヒ</t>
    </rPh>
    <phoneticPr fontId="2"/>
  </si>
  <si>
    <t>施設・おでかけ</t>
    <phoneticPr fontId="2"/>
  </si>
  <si>
    <t>学び直し</t>
    <rPh sb="0" eb="1">
      <t>マナ</t>
    </rPh>
    <rPh sb="2" eb="3">
      <t>ナオ</t>
    </rPh>
    <phoneticPr fontId="2"/>
  </si>
  <si>
    <t>サイトの稼働日数</t>
    <rPh sb="4" eb="6">
      <t>カドウ</t>
    </rPh>
    <rPh sb="6" eb="8">
      <t>ニッスウ</t>
    </rPh>
    <phoneticPr fontId="2"/>
  </si>
  <si>
    <t>学びの情報</t>
    <rPh sb="0" eb="1">
      <t>マナ</t>
    </rPh>
    <rPh sb="3" eb="5">
      <t>ジョウホウ</t>
    </rPh>
    <phoneticPr fontId="2"/>
  </si>
  <si>
    <t>あなたはどのタイプ？</t>
    <phoneticPr fontId="2"/>
  </si>
  <si>
    <t>特集インタビュー</t>
    <rPh sb="0" eb="2">
      <t>トクシュウ</t>
    </rPh>
    <phoneticPr fontId="2"/>
  </si>
  <si>
    <t>生涯学習相談デスク</t>
    <rPh sb="0" eb="2">
      <t>ショウガイ</t>
    </rPh>
    <rPh sb="2" eb="4">
      <t>ガクシュウ</t>
    </rPh>
    <rPh sb="4" eb="6">
      <t>ソウダン</t>
    </rPh>
    <phoneticPr fontId="2"/>
  </si>
  <si>
    <t>県内で広がる生涯学習</t>
    <rPh sb="0" eb="2">
      <t>ケンナイ</t>
    </rPh>
    <rPh sb="3" eb="4">
      <t>ヒロ</t>
    </rPh>
    <rPh sb="6" eb="8">
      <t>ショウガイ</t>
    </rPh>
    <rPh sb="8" eb="10">
      <t>ガクシュウ</t>
    </rPh>
    <phoneticPr fontId="2"/>
  </si>
  <si>
    <t>関連サイト</t>
    <rPh sb="0" eb="2">
      <t>カンレン</t>
    </rPh>
    <phoneticPr fontId="2"/>
  </si>
  <si>
    <t>＊「学びstyleかながわ」は令和5年8月25日開設</t>
    <rPh sb="2" eb="3">
      <t>マナ</t>
    </rPh>
    <rPh sb="24" eb="26">
      <t>カイセツ</t>
    </rPh>
    <phoneticPr fontId="2"/>
  </si>
  <si>
    <t>　　　ア　生涯学習相談デスクでの相談状況</t>
    <rPh sb="5" eb="7">
      <t>ショウガイ</t>
    </rPh>
    <rPh sb="7" eb="9">
      <t>ガクシュウ</t>
    </rPh>
    <rPh sb="9" eb="11">
      <t>ソウダン</t>
    </rPh>
    <rPh sb="16" eb="18">
      <t>ソウダン</t>
    </rPh>
    <rPh sb="18" eb="20">
      <t>ジョウキョウ</t>
    </rPh>
    <phoneticPr fontId="2"/>
  </si>
  <si>
    <t>　</t>
    <phoneticPr fontId="2"/>
  </si>
  <si>
    <t>配架資料の種類</t>
    <rPh sb="0" eb="2">
      <t>ハイカ</t>
    </rPh>
    <rPh sb="2" eb="4">
      <t>シリョウ</t>
    </rPh>
    <rPh sb="5" eb="7">
      <t>シュルイ</t>
    </rPh>
    <phoneticPr fontId="2"/>
  </si>
  <si>
    <t>年　月</t>
    <rPh sb="0" eb="1">
      <t>ネン</t>
    </rPh>
    <rPh sb="2" eb="3">
      <t>ガツ</t>
    </rPh>
    <phoneticPr fontId="2"/>
  </si>
  <si>
    <t>データベースの種類</t>
    <rPh sb="7" eb="9">
      <t>シュルイ</t>
    </rPh>
    <phoneticPr fontId="2"/>
  </si>
  <si>
    <t>年　度</t>
    <rPh sb="0" eb="1">
      <t>ネン</t>
    </rPh>
    <rPh sb="2" eb="3">
      <t>ド</t>
    </rPh>
    <phoneticPr fontId="2"/>
  </si>
  <si>
    <t>　　 イ　オンラインデータベース等利用統計</t>
    <rPh sb="16" eb="17">
      <t>トウ</t>
    </rPh>
    <rPh sb="17" eb="19">
      <t>リヨウ</t>
    </rPh>
    <rPh sb="19" eb="21">
      <t>トウケイ</t>
    </rPh>
    <phoneticPr fontId="2"/>
  </si>
  <si>
    <t>合計（前年度）</t>
    <rPh sb="0" eb="2">
      <t>ゴウケイ</t>
    </rPh>
    <rPh sb="3" eb="6">
      <t>ゼンネンド</t>
    </rPh>
    <phoneticPr fontId="2"/>
  </si>
  <si>
    <t>　　ア　生涯学習相談デスクでの相談状況</t>
    <rPh sb="4" eb="6">
      <t>ショウガイ</t>
    </rPh>
    <rPh sb="6" eb="8">
      <t>ガクシュウ</t>
    </rPh>
    <rPh sb="8" eb="10">
      <t>ソウダン</t>
    </rPh>
    <rPh sb="15" eb="17">
      <t>ソウダン</t>
    </rPh>
    <rPh sb="17" eb="19">
      <t>ジョウキョウ</t>
    </rPh>
    <phoneticPr fontId="2"/>
  </si>
  <si>
    <t>※　「貸出冊数」は、下記の理由等により、p９(９)の「相互貸借管理システム貸出件数計」と一致しない</t>
    <rPh sb="3" eb="5">
      <t>カシダシ</t>
    </rPh>
    <rPh sb="5" eb="7">
      <t>サッスウ</t>
    </rPh>
    <rPh sb="10" eb="12">
      <t>カキ</t>
    </rPh>
    <rPh sb="13" eb="15">
      <t>リユウ</t>
    </rPh>
    <rPh sb="15" eb="16">
      <t>トウ</t>
    </rPh>
    <rPh sb="41" eb="42">
      <t>ケイ</t>
    </rPh>
    <rPh sb="44" eb="46">
      <t>イッチ</t>
    </rPh>
    <phoneticPr fontId="2"/>
  </si>
  <si>
    <t>　　イ　オンラインデータベース等利用統計</t>
    <rPh sb="15" eb="16">
      <t>トウ</t>
    </rPh>
    <rPh sb="16" eb="18">
      <t>リヨウ</t>
    </rPh>
    <rPh sb="18" eb="20">
      <t>トウケイ</t>
    </rPh>
    <phoneticPr fontId="2"/>
  </si>
  <si>
    <t xml:space="preserve">  (3) 閉架資料利用状況</t>
    <rPh sb="6" eb="8">
      <t>ヘイカ</t>
    </rPh>
    <rPh sb="8" eb="10">
      <t>シリョウ</t>
    </rPh>
    <rPh sb="10" eb="12">
      <t>リヨウ</t>
    </rPh>
    <rPh sb="12" eb="14">
      <t>ジョウキョウ</t>
    </rPh>
    <phoneticPr fontId="2"/>
  </si>
  <si>
    <t>　(1)　レファレンス受付件数</t>
    <rPh sb="11" eb="13">
      <t>ウケツケ</t>
    </rPh>
    <rPh sb="13" eb="15">
      <t>ケンスウ</t>
    </rPh>
    <phoneticPr fontId="2"/>
  </si>
  <si>
    <t>　(2)　予約・リクエスト状況</t>
    <rPh sb="5" eb="7">
      <t>ヨヤク</t>
    </rPh>
    <rPh sb="13" eb="15">
      <t>ジョウキョウ</t>
    </rPh>
    <phoneticPr fontId="2"/>
  </si>
  <si>
    <t>　(2) 予約・リクエスト状況</t>
    <rPh sb="5" eb="7">
      <t>ヨヤク</t>
    </rPh>
    <rPh sb="13" eb="15">
      <t>ジョウキョウ</t>
    </rPh>
    <phoneticPr fontId="2"/>
  </si>
  <si>
    <t>　(1) レファレンス受付件数</t>
    <rPh sb="11" eb="13">
      <t>ウケツケ</t>
    </rPh>
    <rPh sb="13" eb="15">
      <t>ケンスウ</t>
    </rPh>
    <phoneticPr fontId="2"/>
  </si>
  <si>
    <t>R6</t>
    <phoneticPr fontId="2"/>
  </si>
  <si>
    <t>※分類70のうち、劇映画、動画以外が前年度と今年度各１点</t>
    <rPh sb="0" eb="2">
      <t>ブンルイ</t>
    </rPh>
    <rPh sb="8" eb="11">
      <t>ゲキエイガ</t>
    </rPh>
    <rPh sb="12" eb="14">
      <t>ドウガ</t>
    </rPh>
    <rPh sb="14" eb="16">
      <t>イガイ</t>
    </rPh>
    <rPh sb="18" eb="21">
      <t>ゼンネンド</t>
    </rPh>
    <rPh sb="22" eb="25">
      <t>コンネンド</t>
    </rPh>
    <rPh sb="25" eb="26">
      <t>カク</t>
    </rPh>
    <rPh sb="26" eb="27">
      <t>テン</t>
    </rPh>
    <phoneticPr fontId="2"/>
  </si>
  <si>
    <t>R6開館日数</t>
    <rPh sb="2" eb="4">
      <t>カイカン</t>
    </rPh>
    <rPh sb="4" eb="6">
      <t>ニッスウ</t>
    </rPh>
    <phoneticPr fontId="2"/>
  </si>
  <si>
    <t>海洋研究開発機構</t>
    <rPh sb="0" eb="2">
      <t>カイヨウ</t>
    </rPh>
    <rPh sb="2" eb="4">
      <t>ケンキュウ</t>
    </rPh>
    <rPh sb="4" eb="6">
      <t>カイハツ</t>
    </rPh>
    <rPh sb="6" eb="8">
      <t>キコウ</t>
    </rPh>
    <phoneticPr fontId="2"/>
  </si>
  <si>
    <t>6/4</t>
    <phoneticPr fontId="2"/>
  </si>
  <si>
    <t>7/1</t>
    <phoneticPr fontId="2"/>
  </si>
  <si>
    <t>　　　イ　「学びstyleかながわ」の利用状況</t>
    <rPh sb="6" eb="7">
      <t>マナ</t>
    </rPh>
    <rPh sb="19" eb="21">
      <t>リヨウ</t>
    </rPh>
    <rPh sb="21" eb="23">
      <t>ジョウキョウ</t>
    </rPh>
    <phoneticPr fontId="2"/>
  </si>
  <si>
    <t>よみもの※令和6年8月30日新設</t>
    <rPh sb="5" eb="7">
      <t>レイワ</t>
    </rPh>
    <rPh sb="8" eb="9">
      <t>ネン</t>
    </rPh>
    <rPh sb="10" eb="11">
      <t>ガツ</t>
    </rPh>
    <rPh sb="13" eb="14">
      <t>ヒ</t>
    </rPh>
    <rPh sb="14" eb="16">
      <t>シンセツ</t>
    </rPh>
    <phoneticPr fontId="2"/>
  </si>
  <si>
    <t>　　　　生涯学習相談デスクで配架した生涯学習関連情報の件数</t>
    <rPh sb="4" eb="6">
      <t>ショウガイ</t>
    </rPh>
    <rPh sb="6" eb="8">
      <t>ガクシュウ</t>
    </rPh>
    <rPh sb="8" eb="10">
      <t>ソウダン</t>
    </rPh>
    <rPh sb="14" eb="16">
      <t>ハイカ</t>
    </rPh>
    <rPh sb="18" eb="20">
      <t>ショウガイ</t>
    </rPh>
    <rPh sb="20" eb="22">
      <t>ガクシュウ</t>
    </rPh>
    <rPh sb="22" eb="24">
      <t>カンレン</t>
    </rPh>
    <rPh sb="24" eb="26">
      <t>ジョウホウ</t>
    </rPh>
    <rPh sb="27" eb="29">
      <t>ケンスウ</t>
    </rPh>
    <phoneticPr fontId="2"/>
  </si>
  <si>
    <t>　　イ　「学びstyleかながわ」の利用状況</t>
    <rPh sb="5" eb="6">
      <t>マナ</t>
    </rPh>
    <rPh sb="18" eb="20">
      <t>リヨウ</t>
    </rPh>
    <rPh sb="20" eb="22">
      <t>ジョウキョウ</t>
    </rPh>
    <phoneticPr fontId="2"/>
  </si>
  <si>
    <t>事業統計
(令和６年度実績)</t>
    <rPh sb="0" eb="2">
      <t>ジギョウ</t>
    </rPh>
    <rPh sb="2" eb="4">
      <t>トウケイ</t>
    </rPh>
    <rPh sb="6" eb="8">
      <t>レイワ</t>
    </rPh>
    <rPh sb="9" eb="11">
      <t>ネンド</t>
    </rPh>
    <rPh sb="10" eb="11">
      <t>ド</t>
    </rPh>
    <rPh sb="11" eb="13">
      <t>ジッセキ</t>
    </rPh>
    <phoneticPr fontId="2"/>
  </si>
  <si>
    <t>令和５年度末数</t>
    <rPh sb="0" eb="2">
      <t>レイワ</t>
    </rPh>
    <rPh sb="5" eb="6">
      <t>マツ</t>
    </rPh>
    <rPh sb="6" eb="7">
      <t>スウ</t>
    </rPh>
    <phoneticPr fontId="2"/>
  </si>
  <si>
    <t>令和６年度末数</t>
    <rPh sb="0" eb="2">
      <t>レイワ</t>
    </rPh>
    <rPh sb="5" eb="6">
      <t>マツ</t>
    </rPh>
    <rPh sb="6" eb="7">
      <t>スウ</t>
    </rPh>
    <phoneticPr fontId="2"/>
  </si>
  <si>
    <t>令和５年</t>
    <rPh sb="0" eb="2">
      <t>レイワ</t>
    </rPh>
    <phoneticPr fontId="2"/>
  </si>
  <si>
    <t>令和６年</t>
    <rPh sb="0" eb="2">
      <t>レイワ</t>
    </rPh>
    <phoneticPr fontId="2"/>
  </si>
  <si>
    <t>令和５年度末　　　　現在数</t>
    <rPh sb="0" eb="2">
      <t>レイワ</t>
    </rPh>
    <phoneticPr fontId="2"/>
  </si>
  <si>
    <t>令和６年度増減内訳</t>
    <phoneticPr fontId="2"/>
  </si>
  <si>
    <t>令和６年 度 末 現 在 数</t>
    <phoneticPr fontId="2"/>
  </si>
  <si>
    <t>令和５年度末現在数</t>
    <phoneticPr fontId="2"/>
  </si>
  <si>
    <t>令和６年度末現在数</t>
    <phoneticPr fontId="2"/>
  </si>
  <si>
    <t>令和５年度末</t>
    <rPh sb="0" eb="2">
      <t>レイワ</t>
    </rPh>
    <rPh sb="3" eb="4">
      <t>ネン</t>
    </rPh>
    <rPh sb="5" eb="6">
      <t>マツ</t>
    </rPh>
    <phoneticPr fontId="2"/>
  </si>
  <si>
    <t>令和６年度末</t>
    <rPh sb="0" eb="2">
      <t>レイワ</t>
    </rPh>
    <rPh sb="5" eb="6">
      <t>マツ</t>
    </rPh>
    <phoneticPr fontId="2"/>
  </si>
  <si>
    <t>６/4</t>
    <phoneticPr fontId="2"/>
  </si>
  <si>
    <t>７/1</t>
    <phoneticPr fontId="2"/>
  </si>
  <si>
    <t>令 和 ６年 度</t>
    <rPh sb="0" eb="1">
      <t>レイ</t>
    </rPh>
    <rPh sb="2" eb="3">
      <t>ワ</t>
    </rPh>
    <rPh sb="5" eb="6">
      <t>トシ</t>
    </rPh>
    <rPh sb="7" eb="8">
      <t>タビ</t>
    </rPh>
    <phoneticPr fontId="2"/>
  </si>
  <si>
    <t>令和６年度</t>
    <rPh sb="0" eb="2">
      <t>レイワ</t>
    </rPh>
    <phoneticPr fontId="2"/>
  </si>
  <si>
    <t>令和６年度末現在</t>
    <rPh sb="0" eb="2">
      <t>レイワ</t>
    </rPh>
    <rPh sb="5" eb="6">
      <t>マツ</t>
    </rPh>
    <rPh sb="6" eb="8">
      <t>ゲンザイ</t>
    </rPh>
    <phoneticPr fontId="2"/>
  </si>
  <si>
    <t>令和３年度</t>
    <rPh sb="0" eb="2">
      <t>レイワ</t>
    </rPh>
    <phoneticPr fontId="2"/>
  </si>
  <si>
    <t>令和４年度</t>
    <rPh sb="0" eb="2">
      <t>レイワ</t>
    </rPh>
    <phoneticPr fontId="2"/>
  </si>
  <si>
    <t>令和５年度</t>
    <rPh sb="0" eb="2">
      <t>レイワ</t>
    </rPh>
    <phoneticPr fontId="2"/>
  </si>
  <si>
    <t>令和６年度貸出点数</t>
    <rPh sb="0" eb="2">
      <t>レイワ</t>
    </rPh>
    <rPh sb="5" eb="7">
      <t>カシダシ</t>
    </rPh>
    <rPh sb="7" eb="9">
      <t>テンスウ</t>
    </rPh>
    <phoneticPr fontId="2"/>
  </si>
  <si>
    <t>（６年度新規発行分計）</t>
    <rPh sb="2" eb="4">
      <t>ネンド</t>
    </rPh>
    <rPh sb="4" eb="6">
      <t>シンキ</t>
    </rPh>
    <rPh sb="6" eb="8">
      <t>ハッコウ</t>
    </rPh>
    <rPh sb="8" eb="9">
      <t>ブン</t>
    </rPh>
    <rPh sb="9" eb="10">
      <t>ケイ</t>
    </rPh>
    <phoneticPr fontId="2"/>
  </si>
  <si>
    <t>（６年度再発行分計）</t>
    <rPh sb="2" eb="4">
      <t>ネンド</t>
    </rPh>
    <rPh sb="3" eb="4">
      <t>ド</t>
    </rPh>
    <rPh sb="4" eb="7">
      <t>サイハッコウ</t>
    </rPh>
    <rPh sb="7" eb="8">
      <t>ブン</t>
    </rPh>
    <rPh sb="8" eb="9">
      <t>ケイ</t>
    </rPh>
    <phoneticPr fontId="2"/>
  </si>
  <si>
    <t>令和６年度</t>
    <rPh sb="0" eb="2">
      <t>レイワ</t>
    </rPh>
    <rPh sb="3" eb="5">
      <t>ネンド</t>
    </rPh>
    <phoneticPr fontId="2"/>
  </si>
  <si>
    <t>令和６年     度計</t>
    <phoneticPr fontId="2"/>
  </si>
  <si>
    <t>R6年度計</t>
    <rPh sb="2" eb="4">
      <t>ネンド</t>
    </rPh>
    <rPh sb="4" eb="5">
      <t>ケイ</t>
    </rPh>
    <phoneticPr fontId="2"/>
  </si>
  <si>
    <r>
      <t>契約データベース変更：</t>
    </r>
    <r>
      <rPr>
        <sz val="10"/>
        <rFont val="Calibri"/>
        <family val="2"/>
      </rPr>
      <t xml:space="preserve">MagazinePlas  </t>
    </r>
    <r>
      <rPr>
        <sz val="10"/>
        <rFont val="ＭＳ Ｐゴシック"/>
        <family val="2"/>
        <charset val="128"/>
      </rPr>
      <t xml:space="preserve">→  </t>
    </r>
    <r>
      <rPr>
        <sz val="10"/>
        <rFont val="ＭＳ Ｐゴシック"/>
        <family val="3"/>
        <charset val="128"/>
      </rPr>
      <t>中日新聞・東京新聞記事データベース</t>
    </r>
    <rPh sb="8" eb="10">
      <t>ヘンコウ</t>
    </rPh>
    <phoneticPr fontId="2"/>
  </si>
  <si>
    <r>
      <t>　(7)　障がい者サービス登録状況統計</t>
    </r>
    <r>
      <rPr>
        <sz val="12"/>
        <rFont val="ＭＳ 明朝"/>
        <family val="1"/>
        <charset val="128"/>
      </rPr>
      <t>　令和６年度末現在</t>
    </r>
    <rPh sb="5" eb="6">
      <t>ショウ</t>
    </rPh>
    <rPh sb="8" eb="9">
      <t>シャ</t>
    </rPh>
    <rPh sb="13" eb="15">
      <t>トウロク</t>
    </rPh>
    <rPh sb="15" eb="17">
      <t>ジョウキョウ</t>
    </rPh>
    <rPh sb="17" eb="19">
      <t>トウケイ</t>
    </rPh>
    <phoneticPr fontId="12"/>
  </si>
  <si>
    <t>６／ 4</t>
    <phoneticPr fontId="2"/>
  </si>
  <si>
    <t>７／ 1</t>
    <phoneticPr fontId="2"/>
  </si>
  <si>
    <t>　＊令和６年度末相互貸借管理システム参加機関数 107館</t>
    <phoneticPr fontId="2"/>
  </si>
  <si>
    <t>東京科学大学</t>
    <rPh sb="2" eb="4">
      <t>カガク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</si>
  <si>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</si>
  <si>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</si>
  <si>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</si>
  <si>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＊ 令和６年度末県立高校等参加機関数 140（139校+総合教育センター）</t>
    <rPh sb="2" eb="4">
      <t>レイワ</t>
    </rPh>
    <rPh sb="5" eb="7">
      <t>ネンド</t>
    </rPh>
    <rPh sb="7" eb="8">
      <t>マツ</t>
    </rPh>
    <rPh sb="8" eb="10">
      <t>ケンリツ</t>
    </rPh>
    <rPh sb="10" eb="12">
      <t>コウコウ</t>
    </rPh>
    <rPh sb="12" eb="13">
      <t>トウ</t>
    </rPh>
    <rPh sb="13" eb="15">
      <t>サンカ</t>
    </rPh>
    <rPh sb="15" eb="17">
      <t>キカン</t>
    </rPh>
    <rPh sb="17" eb="18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</si>
</sst>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_);[Red]\(0\)"/>
    <numFmt numFmtId="177" formatCode="\(#,##0\)"/>
    <numFmt numFmtId="178" formatCode="0.0%"/>
    <numFmt numFmtId="179" formatCode="0.0_ "/>
    <numFmt numFmtId="180" formatCode="#,##0.0;[Red]\-#,##0.0"/>
    <numFmt numFmtId="181" formatCode="#,##0;&quot;△ &quot;#,##0"/>
    <numFmt numFmtId="182" formatCode="#,##0.0"/>
    <numFmt numFmtId="183" formatCode="#,##0_ "/>
    <numFmt numFmtId="184" formatCode="#,##0_);[Red]\(#,##0\)"/>
    <numFmt numFmtId="185" formatCode="#,##0_ ;[Red]\-#,##0\ "/>
    <numFmt numFmtId="186" formatCode="0.0_);[Red]\(0.0\)"/>
    <numFmt numFmtId="187" formatCode="\(#,###\)"/>
    <numFmt numFmtId="188" formatCode="\(0.0\)"/>
    <numFmt numFmtId="189" formatCode="0;&quot;△ &quot;0"/>
    <numFmt numFmtId="190" formatCode="#,##0;[Red]#,##0"/>
    <numFmt numFmtId="191" formatCode="0.0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48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b/>
      <sz val="30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3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trike/>
      <sz val="8"/>
      <name val="ＭＳ 明朝"/>
      <family val="1"/>
      <charset val="128"/>
    </font>
    <font>
      <strike/>
      <sz val="7"/>
      <name val="ＭＳ 明朝"/>
      <family val="1"/>
      <charset val="128"/>
    </font>
    <font>
      <strike/>
      <sz val="11"/>
      <name val="ＭＳ 明朝"/>
      <family val="1"/>
      <charset val="128"/>
    </font>
    <font>
      <sz val="7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Calibri"/>
      <family val="2"/>
    </font>
    <font>
      <sz val="10"/>
      <name val="ＭＳ Ｐゴシック"/>
      <family val="2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162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38" fontId="18" fillId="0" borderId="3" xfId="1" applyFont="1" applyFill="1" applyBorder="1" applyAlignment="1">
      <alignment horizontal="center" vertical="center" wrapText="1" shrinkToFit="1"/>
    </xf>
    <xf numFmtId="38" fontId="19" fillId="0" borderId="13" xfId="1" applyFont="1" applyFill="1" applyBorder="1" applyAlignment="1">
      <alignment vertical="center"/>
    </xf>
    <xf numFmtId="38" fontId="19" fillId="0" borderId="40" xfId="1" applyFont="1" applyFill="1" applyBorder="1" applyAlignment="1">
      <alignment vertical="center"/>
    </xf>
    <xf numFmtId="38" fontId="21" fillId="0" borderId="0" xfId="1" applyFont="1" applyFill="1" applyAlignment="1">
      <alignment vertical="center"/>
    </xf>
    <xf numFmtId="38" fontId="22" fillId="0" borderId="0" xfId="1" applyFont="1" applyFill="1" applyAlignment="1">
      <alignment vertical="center"/>
    </xf>
    <xf numFmtId="38" fontId="3" fillId="0" borderId="0" xfId="1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vertical="center" shrinkToFit="1"/>
    </xf>
    <xf numFmtId="38" fontId="3" fillId="0" borderId="24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0" fontId="18" fillId="0" borderId="4" xfId="0" applyFont="1" applyFill="1" applyBorder="1" applyAlignment="1">
      <alignment horizontal="right" vertical="center" shrinkToFit="1"/>
    </xf>
    <xf numFmtId="38" fontId="17" fillId="0" borderId="0" xfId="1" applyFont="1" applyFill="1" applyBorder="1" applyAlignment="1">
      <alignment horizontal="center" vertical="center" shrinkToFit="1"/>
    </xf>
    <xf numFmtId="180" fontId="17" fillId="0" borderId="0" xfId="1" applyNumberFormat="1" applyFont="1" applyFill="1" applyBorder="1" applyAlignment="1">
      <alignment vertical="center" shrinkToFit="1"/>
    </xf>
    <xf numFmtId="38" fontId="3" fillId="0" borderId="48" xfId="1" applyFont="1" applyFill="1" applyBorder="1" applyAlignment="1">
      <alignment vertical="center" shrinkToFit="1"/>
    </xf>
    <xf numFmtId="0" fontId="22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3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3" xfId="0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vertical="center"/>
    </xf>
    <xf numFmtId="38" fontId="25" fillId="0" borderId="3" xfId="1" applyFont="1" applyFill="1" applyBorder="1" applyAlignment="1">
      <alignment horizontal="right" vertical="center"/>
    </xf>
    <xf numFmtId="38" fontId="25" fillId="0" borderId="3" xfId="1" applyFont="1" applyFill="1" applyBorder="1" applyAlignment="1">
      <alignment vertical="center"/>
    </xf>
    <xf numFmtId="181" fontId="25" fillId="0" borderId="3" xfId="1" applyNumberFormat="1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wrapText="1"/>
    </xf>
    <xf numFmtId="38" fontId="3" fillId="0" borderId="0" xfId="1" applyFont="1" applyFill="1" applyAlignment="1">
      <alignment horizontal="center" vertical="center"/>
    </xf>
    <xf numFmtId="38" fontId="3" fillId="0" borderId="2" xfId="1" applyFont="1" applyFill="1" applyBorder="1" applyAlignment="1">
      <alignment horizontal="center" vertical="center" shrinkToFit="1"/>
    </xf>
    <xf numFmtId="38" fontId="3" fillId="0" borderId="13" xfId="1" applyFont="1" applyFill="1" applyBorder="1" applyAlignment="1">
      <alignment vertical="center"/>
    </xf>
    <xf numFmtId="38" fontId="30" fillId="0" borderId="0" xfId="1" applyFont="1" applyFill="1" applyAlignment="1">
      <alignment vertical="center"/>
    </xf>
    <xf numFmtId="38" fontId="3" fillId="0" borderId="0" xfId="1" applyFont="1" applyFill="1" applyAlignment="1">
      <alignment vertical="center" shrinkToFit="1"/>
    </xf>
    <xf numFmtId="184" fontId="29" fillId="0" borderId="10" xfId="0" applyNumberFormat="1" applyFont="1" applyFill="1" applyBorder="1" applyAlignment="1">
      <alignment vertical="center"/>
    </xf>
    <xf numFmtId="38" fontId="17" fillId="0" borderId="0" xfId="1" applyFont="1" applyFill="1" applyAlignment="1">
      <alignment vertical="center"/>
    </xf>
    <xf numFmtId="0" fontId="32" fillId="0" borderId="0" xfId="3" applyFont="1" applyFill="1" applyAlignment="1" applyProtection="1">
      <alignment horizontal="right"/>
      <protection locked="0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8" fontId="19" fillId="0" borderId="10" xfId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255" shrinkToFit="1"/>
    </xf>
    <xf numFmtId="38" fontId="19" fillId="0" borderId="0" xfId="1" applyFont="1" applyFill="1" applyBorder="1" applyAlignment="1">
      <alignment horizontal="right" vertical="center" shrinkToFi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distributed" textRotation="255" wrapText="1" justifyLastLine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textRotation="255" justifyLastLine="1"/>
    </xf>
    <xf numFmtId="0" fontId="19" fillId="0" borderId="0" xfId="0" applyFont="1" applyFill="1" applyBorder="1" applyAlignment="1">
      <alignment horizontal="center" vertical="distributed" textRotation="255" wrapText="1" justifyLastLine="1"/>
    </xf>
    <xf numFmtId="0" fontId="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3" fillId="0" borderId="13" xfId="0" applyFont="1" applyFill="1" applyBorder="1" applyAlignment="1">
      <alignment vertical="center"/>
    </xf>
    <xf numFmtId="38" fontId="3" fillId="0" borderId="17" xfId="1" applyFont="1" applyFill="1" applyBorder="1" applyAlignment="1">
      <alignment vertical="center" shrinkToFit="1"/>
    </xf>
    <xf numFmtId="38" fontId="18" fillId="0" borderId="3" xfId="1" applyFont="1" applyFill="1" applyBorder="1" applyAlignment="1">
      <alignment horizontal="center" vertical="center" wrapText="1"/>
    </xf>
    <xf numFmtId="38" fontId="3" fillId="0" borderId="1" xfId="1" quotePrefix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 shrinkToFit="1"/>
    </xf>
    <xf numFmtId="38" fontId="3" fillId="0" borderId="0" xfId="1" applyFont="1" applyFill="1" applyAlignment="1">
      <alignment horizontal="right" vertical="center"/>
    </xf>
    <xf numFmtId="0" fontId="3" fillId="0" borderId="0" xfId="0" applyFont="1" applyFill="1" applyAlignment="1">
      <alignment vertical="center" shrinkToFit="1"/>
    </xf>
    <xf numFmtId="38" fontId="3" fillId="0" borderId="0" xfId="0" applyNumberFormat="1" applyFont="1" applyFill="1" applyAlignment="1">
      <alignment vertical="center" shrinkToFit="1"/>
    </xf>
    <xf numFmtId="0" fontId="33" fillId="0" borderId="59" xfId="0" applyFont="1" applyFill="1" applyBorder="1" applyAlignment="1">
      <alignment horizontal="left"/>
    </xf>
    <xf numFmtId="0" fontId="33" fillId="0" borderId="59" xfId="0" applyFont="1" applyFill="1" applyBorder="1"/>
    <xf numFmtId="0" fontId="19" fillId="0" borderId="0" xfId="0" applyFont="1" applyFill="1" applyBorder="1" applyAlignment="1"/>
    <xf numFmtId="38" fontId="19" fillId="0" borderId="0" xfId="0" applyNumberFormat="1" applyFont="1" applyFill="1" applyBorder="1" applyAlignment="1">
      <alignment horizontal="right" vertical="center" wrapText="1" justifyLastLine="1"/>
    </xf>
    <xf numFmtId="38" fontId="19" fillId="0" borderId="0" xfId="0" applyNumberFormat="1" applyFont="1" applyFill="1" applyBorder="1" applyAlignment="1">
      <alignment horizontal="right" vertical="center" shrinkToFit="1"/>
    </xf>
    <xf numFmtId="38" fontId="19" fillId="0" borderId="0" xfId="0" applyNumberFormat="1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horizontal="right" vertical="center"/>
    </xf>
    <xf numFmtId="179" fontId="19" fillId="0" borderId="0" xfId="0" applyNumberFormat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19" fillId="0" borderId="0" xfId="1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38" fontId="3" fillId="0" borderId="0" xfId="1" applyFont="1" applyFill="1" applyAlignment="1">
      <alignment horizontal="center" vertical="center" shrinkToFit="1"/>
    </xf>
    <xf numFmtId="0" fontId="28" fillId="0" borderId="18" xfId="0" applyFont="1" applyFill="1" applyBorder="1" applyAlignment="1">
      <alignment horizontal="right" vertical="center" shrinkToFit="1"/>
    </xf>
    <xf numFmtId="0" fontId="18" fillId="0" borderId="4" xfId="0" applyFont="1" applyFill="1" applyBorder="1" applyAlignment="1">
      <alignment horizontal="left" vertical="center" shrinkToFit="1"/>
    </xf>
    <xf numFmtId="38" fontId="19" fillId="0" borderId="0" xfId="1" applyFont="1" applyFill="1" applyAlignment="1">
      <alignment horizontal="left" vertical="center" shrinkToFit="1"/>
    </xf>
    <xf numFmtId="38" fontId="3" fillId="0" borderId="15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19" fillId="0" borderId="35" xfId="2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75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38" fontId="23" fillId="0" borderId="0" xfId="1" applyFont="1" applyFill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182" fontId="17" fillId="0" borderId="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wrapText="1"/>
    </xf>
    <xf numFmtId="38" fontId="19" fillId="0" borderId="0" xfId="1" applyFont="1" applyFill="1" applyBorder="1" applyAlignment="1">
      <alignment horizontal="right" vertical="center"/>
    </xf>
    <xf numFmtId="38" fontId="19" fillId="0" borderId="65" xfId="1" applyFont="1" applyFill="1" applyBorder="1" applyAlignment="1">
      <alignment vertical="center" textRotation="255"/>
    </xf>
    <xf numFmtId="38" fontId="19" fillId="0" borderId="47" xfId="1" applyFont="1" applyFill="1" applyBorder="1" applyAlignment="1">
      <alignment vertical="center" textRotation="255"/>
    </xf>
    <xf numFmtId="38" fontId="19" fillId="0" borderId="38" xfId="1" applyFont="1" applyFill="1" applyBorder="1" applyAlignment="1">
      <alignment vertical="center"/>
    </xf>
    <xf numFmtId="38" fontId="19" fillId="0" borderId="91" xfId="1" applyFont="1" applyFill="1" applyBorder="1" applyAlignment="1">
      <alignment vertical="center"/>
    </xf>
    <xf numFmtId="38" fontId="19" fillId="0" borderId="0" xfId="2" applyFont="1" applyFill="1" applyBorder="1" applyAlignment="1">
      <alignment horizontal="center" vertical="center" shrinkToFit="1"/>
    </xf>
    <xf numFmtId="38" fontId="19" fillId="0" borderId="0" xfId="2" applyFont="1" applyFill="1" applyBorder="1" applyAlignment="1">
      <alignment vertical="center"/>
    </xf>
    <xf numFmtId="38" fontId="19" fillId="0" borderId="0" xfId="1" applyFont="1" applyFill="1" applyBorder="1" applyAlignment="1">
      <alignment horizontal="center" vertical="center" textRotation="255"/>
    </xf>
    <xf numFmtId="38" fontId="19" fillId="0" borderId="0" xfId="1" applyFont="1" applyFill="1" applyBorder="1" applyAlignment="1">
      <alignment horizontal="distributed" vertical="center" justifyLastLine="1"/>
    </xf>
    <xf numFmtId="38" fontId="17" fillId="0" borderId="0" xfId="1" applyFont="1" applyFill="1" applyBorder="1" applyAlignment="1">
      <alignment horizontal="center" vertical="center"/>
    </xf>
    <xf numFmtId="38" fontId="19" fillId="0" borderId="14" xfId="1" applyFont="1" applyFill="1" applyBorder="1" applyAlignment="1">
      <alignment vertical="center"/>
    </xf>
    <xf numFmtId="38" fontId="3" fillId="0" borderId="10" xfId="1" applyFont="1" applyFill="1" applyBorder="1" applyAlignment="1">
      <alignment horizontal="center" vertical="center" shrinkToFit="1"/>
    </xf>
    <xf numFmtId="180" fontId="19" fillId="0" borderId="0" xfId="1" applyNumberFormat="1" applyFont="1" applyFill="1" applyBorder="1" applyAlignment="1">
      <alignment horizontal="right" vertical="center" shrinkToFit="1"/>
    </xf>
    <xf numFmtId="182" fontId="19" fillId="0" borderId="8" xfId="0" applyNumberFormat="1" applyFont="1" applyFill="1" applyBorder="1" applyAlignment="1">
      <alignment horizontal="right" vertical="center"/>
    </xf>
    <xf numFmtId="38" fontId="18" fillId="0" borderId="0" xfId="1" applyFont="1" applyFill="1" applyAlignment="1">
      <alignment vertical="center" shrinkToFit="1"/>
    </xf>
    <xf numFmtId="38" fontId="17" fillId="0" borderId="3" xfId="1" applyFont="1" applyFill="1" applyBorder="1" applyAlignment="1">
      <alignment horizontal="center" vertical="center" shrinkToFit="1"/>
    </xf>
    <xf numFmtId="38" fontId="17" fillId="0" borderId="26" xfId="1" applyFont="1" applyFill="1" applyBorder="1" applyAlignment="1">
      <alignment horizontal="center" vertical="center" shrinkToFit="1"/>
    </xf>
    <xf numFmtId="38" fontId="17" fillId="0" borderId="29" xfId="1" applyFont="1" applyFill="1" applyBorder="1" applyAlignment="1">
      <alignment horizontal="center" vertical="center" shrinkToFit="1"/>
    </xf>
    <xf numFmtId="38" fontId="19" fillId="0" borderId="0" xfId="1" applyFont="1" applyFill="1" applyAlignment="1">
      <alignment vertical="center"/>
    </xf>
    <xf numFmtId="0" fontId="29" fillId="0" borderId="10" xfId="0" applyFont="1" applyFill="1" applyBorder="1" applyAlignment="1"/>
    <xf numFmtId="0" fontId="18" fillId="0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22" fillId="0" borderId="59" xfId="0" applyFont="1" applyFill="1" applyBorder="1" applyAlignment="1">
      <alignment horizontal="left"/>
    </xf>
    <xf numFmtId="0" fontId="0" fillId="0" borderId="0" xfId="0" applyFont="1" applyFill="1"/>
    <xf numFmtId="0" fontId="36" fillId="0" borderId="0" xfId="0" applyFont="1" applyFill="1" applyAlignment="1">
      <alignment vertical="center"/>
    </xf>
    <xf numFmtId="0" fontId="0" fillId="0" borderId="59" xfId="0" applyFont="1" applyFill="1" applyBorder="1" applyAlignment="1"/>
    <xf numFmtId="0" fontId="0" fillId="0" borderId="59" xfId="0" applyFont="1" applyFill="1" applyBorder="1"/>
    <xf numFmtId="0" fontId="0" fillId="0" borderId="0" xfId="0" applyFont="1" applyFill="1" applyBorder="1" applyAlignment="1"/>
    <xf numFmtId="38" fontId="19" fillId="0" borderId="0" xfId="1" applyFont="1" applyFill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38" fontId="19" fillId="0" borderId="36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58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180" fontId="3" fillId="0" borderId="0" xfId="1" applyNumberFormat="1" applyFont="1" applyFill="1" applyAlignment="1">
      <alignment vertical="center"/>
    </xf>
    <xf numFmtId="38" fontId="19" fillId="0" borderId="0" xfId="1" quotePrefix="1" applyFont="1" applyFill="1" applyAlignment="1">
      <alignment vertical="center"/>
    </xf>
    <xf numFmtId="0" fontId="3" fillId="0" borderId="0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vertical="center" wrapText="1" shrinkToFit="1"/>
    </xf>
    <xf numFmtId="184" fontId="29" fillId="0" borderId="0" xfId="0" applyNumberFormat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177" fontId="19" fillId="0" borderId="23" xfId="1" applyNumberFormat="1" applyFont="1" applyFill="1" applyBorder="1" applyAlignment="1">
      <alignment vertical="center"/>
    </xf>
    <xf numFmtId="177" fontId="19" fillId="0" borderId="36" xfId="1" applyNumberFormat="1" applyFont="1" applyFill="1" applyBorder="1" applyAlignment="1">
      <alignment horizontal="right" vertical="center"/>
    </xf>
    <xf numFmtId="177" fontId="19" fillId="0" borderId="36" xfId="1" applyNumberFormat="1" applyFont="1" applyFill="1" applyBorder="1" applyAlignment="1">
      <alignment vertical="center"/>
    </xf>
    <xf numFmtId="38" fontId="19" fillId="0" borderId="32" xfId="1" applyFont="1" applyFill="1" applyBorder="1" applyAlignment="1">
      <alignment vertical="center"/>
    </xf>
    <xf numFmtId="38" fontId="19" fillId="0" borderId="39" xfId="1" applyFont="1" applyFill="1" applyBorder="1" applyAlignment="1">
      <alignment vertical="center"/>
    </xf>
    <xf numFmtId="38" fontId="19" fillId="0" borderId="73" xfId="1" applyFont="1" applyFill="1" applyBorder="1" applyAlignment="1">
      <alignment vertical="center"/>
    </xf>
    <xf numFmtId="0" fontId="1" fillId="0" borderId="10" xfId="0" applyFont="1" applyFill="1" applyBorder="1" applyAlignment="1"/>
    <xf numFmtId="38" fontId="3" fillId="0" borderId="14" xfId="1" applyFont="1" applyFill="1" applyBorder="1" applyAlignment="1">
      <alignment horizontal="right" vertical="center"/>
    </xf>
    <xf numFmtId="38" fontId="19" fillId="0" borderId="42" xfId="1" applyFont="1" applyFill="1" applyBorder="1" applyAlignment="1">
      <alignment horizontal="right" vertical="center"/>
    </xf>
    <xf numFmtId="0" fontId="18" fillId="0" borderId="0" xfId="0" quotePrefix="1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37" fillId="0" borderId="0" xfId="0" applyFont="1" applyFill="1" applyBorder="1" applyAlignment="1">
      <alignment vertical="center"/>
    </xf>
    <xf numFmtId="38" fontId="3" fillId="0" borderId="0" xfId="1" applyFont="1" applyFill="1" applyAlignment="1">
      <alignment horizontal="right" vertical="center" shrinkToFit="1"/>
    </xf>
    <xf numFmtId="184" fontId="3" fillId="0" borderId="34" xfId="1" applyNumberFormat="1" applyFont="1" applyFill="1" applyBorder="1" applyAlignment="1">
      <alignment vertical="center"/>
    </xf>
    <xf numFmtId="184" fontId="3" fillId="0" borderId="41" xfId="1" applyNumberFormat="1" applyFont="1" applyFill="1" applyBorder="1" applyAlignment="1">
      <alignment vertical="center"/>
    </xf>
    <xf numFmtId="184" fontId="3" fillId="0" borderId="35" xfId="1" applyNumberFormat="1" applyFont="1" applyFill="1" applyBorder="1" applyAlignment="1">
      <alignment vertical="center"/>
    </xf>
    <xf numFmtId="38" fontId="3" fillId="0" borderId="0" xfId="1" applyFont="1" applyFill="1" applyAlignment="1"/>
    <xf numFmtId="184" fontId="3" fillId="0" borderId="22" xfId="1" applyNumberFormat="1" applyFont="1" applyFill="1" applyBorder="1" applyAlignment="1">
      <alignment vertical="center"/>
    </xf>
    <xf numFmtId="184" fontId="3" fillId="0" borderId="25" xfId="1" applyNumberFormat="1" applyFont="1" applyFill="1" applyBorder="1" applyAlignment="1">
      <alignment vertical="center"/>
    </xf>
    <xf numFmtId="184" fontId="3" fillId="0" borderId="66" xfId="1" applyNumberFormat="1" applyFont="1" applyFill="1" applyBorder="1" applyAlignment="1">
      <alignment vertical="center"/>
    </xf>
    <xf numFmtId="184" fontId="3" fillId="0" borderId="83" xfId="1" applyNumberFormat="1" applyFont="1" applyFill="1" applyBorder="1" applyAlignment="1">
      <alignment vertical="center"/>
    </xf>
    <xf numFmtId="184" fontId="3" fillId="0" borderId="0" xfId="1" applyNumberFormat="1" applyFont="1" applyFill="1" applyAlignment="1">
      <alignment vertical="center"/>
    </xf>
    <xf numFmtId="184" fontId="3" fillId="0" borderId="0" xfId="1" applyNumberFormat="1" applyFont="1" applyFill="1" applyAlignment="1">
      <alignment horizontal="center" vertical="center"/>
    </xf>
    <xf numFmtId="0" fontId="1" fillId="0" borderId="13" xfId="0" applyFont="1" applyFill="1" applyBorder="1"/>
    <xf numFmtId="0" fontId="18" fillId="0" borderId="9" xfId="0" applyFont="1" applyFill="1" applyBorder="1" applyAlignment="1">
      <alignment horizontal="right" vertical="center"/>
    </xf>
    <xf numFmtId="3" fontId="3" fillId="0" borderId="10" xfId="0" applyNumberFormat="1" applyFont="1" applyFill="1" applyBorder="1"/>
    <xf numFmtId="3" fontId="3" fillId="0" borderId="13" xfId="0" applyNumberFormat="1" applyFont="1" applyFill="1" applyBorder="1" applyAlignment="1">
      <alignment horizontal="center" vertical="center" shrinkToFit="1"/>
    </xf>
    <xf numFmtId="3" fontId="3" fillId="0" borderId="128" xfId="0" applyNumberFormat="1" applyFont="1" applyFill="1" applyBorder="1" applyAlignment="1">
      <alignment horizontal="center" vertical="center" shrinkToFit="1"/>
    </xf>
    <xf numFmtId="0" fontId="1" fillId="0" borderId="0" xfId="0" applyFont="1" applyFill="1"/>
    <xf numFmtId="3" fontId="3" fillId="0" borderId="125" xfId="0" applyNumberFormat="1" applyFont="1" applyFill="1" applyBorder="1" applyAlignment="1">
      <alignment horizontal="center" vertical="center" shrinkToFit="1"/>
    </xf>
    <xf numFmtId="3" fontId="17" fillId="0" borderId="10" xfId="0" applyNumberFormat="1" applyFont="1" applyFill="1" applyBorder="1"/>
    <xf numFmtId="3" fontId="17" fillId="0" borderId="13" xfId="0" applyNumberFormat="1" applyFont="1" applyFill="1" applyBorder="1" applyAlignment="1">
      <alignment vertical="center" shrinkToFit="1"/>
    </xf>
    <xf numFmtId="3" fontId="17" fillId="0" borderId="0" xfId="0" applyNumberFormat="1" applyFont="1" applyFill="1" applyBorder="1" applyAlignment="1">
      <alignment vertical="center" shrinkToFit="1"/>
    </xf>
    <xf numFmtId="0" fontId="3" fillId="0" borderId="0" xfId="0" applyFont="1" applyFill="1"/>
    <xf numFmtId="38" fontId="18" fillId="0" borderId="46" xfId="1" applyFont="1" applyFill="1" applyBorder="1" applyAlignment="1">
      <alignment vertical="center" shrinkToFit="1"/>
    </xf>
    <xf numFmtId="0" fontId="19" fillId="0" borderId="47" xfId="0" applyFont="1" applyFill="1" applyBorder="1" applyAlignment="1">
      <alignment horizontal="distributed" vertical="center" wrapText="1"/>
    </xf>
    <xf numFmtId="38" fontId="17" fillId="0" borderId="0" xfId="1" applyFont="1" applyFill="1" applyAlignment="1">
      <alignment vertical="center" shrinkToFit="1"/>
    </xf>
    <xf numFmtId="0" fontId="19" fillId="0" borderId="48" xfId="0" applyFont="1" applyFill="1" applyBorder="1" applyAlignment="1">
      <alignment horizontal="distributed" vertical="center" wrapText="1"/>
    </xf>
    <xf numFmtId="38" fontId="18" fillId="0" borderId="0" xfId="1" applyFont="1" applyFill="1" applyBorder="1" applyAlignment="1">
      <alignment vertical="center" shrinkToFit="1"/>
    </xf>
    <xf numFmtId="38" fontId="3" fillId="0" borderId="58" xfId="1" applyFont="1" applyFill="1" applyBorder="1" applyAlignment="1">
      <alignment vertical="center" shrinkToFit="1"/>
    </xf>
    <xf numFmtId="38" fontId="3" fillId="0" borderId="59" xfId="1" applyFont="1" applyFill="1" applyBorder="1" applyAlignment="1">
      <alignment vertical="center" shrinkToFit="1"/>
    </xf>
    <xf numFmtId="38" fontId="3" fillId="0" borderId="24" xfId="1" applyFont="1" applyFill="1" applyBorder="1" applyAlignment="1">
      <alignment horizontal="center" vertical="center" shrinkToFit="1"/>
    </xf>
    <xf numFmtId="0" fontId="18" fillId="0" borderId="56" xfId="0" applyFont="1" applyFill="1" applyBorder="1" applyAlignment="1">
      <alignment horizontal="right" vertical="center" shrinkToFit="1"/>
    </xf>
    <xf numFmtId="38" fontId="3" fillId="0" borderId="46" xfId="1" applyFont="1" applyFill="1" applyBorder="1" applyAlignment="1">
      <alignment vertical="center"/>
    </xf>
    <xf numFmtId="184" fontId="3" fillId="0" borderId="46" xfId="1" applyNumberFormat="1" applyFont="1" applyFill="1" applyBorder="1" applyAlignment="1">
      <alignment horizontal="center" vertical="center"/>
    </xf>
    <xf numFmtId="185" fontId="18" fillId="0" borderId="0" xfId="1" applyNumberFormat="1" applyFont="1" applyFill="1" applyBorder="1" applyAlignment="1">
      <alignment horizontal="right" vertical="center" shrinkToFit="1"/>
    </xf>
    <xf numFmtId="185" fontId="18" fillId="0" borderId="46" xfId="1" applyNumberFormat="1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38" fontId="18" fillId="0" borderId="0" xfId="1" applyFont="1" applyFill="1" applyAlignment="1">
      <alignment vertical="center"/>
    </xf>
    <xf numFmtId="38" fontId="3" fillId="0" borderId="56" xfId="1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distributed" vertical="center"/>
    </xf>
    <xf numFmtId="182" fontId="19" fillId="0" borderId="0" xfId="0" applyNumberFormat="1" applyFont="1" applyFill="1" applyBorder="1" applyAlignment="1">
      <alignment horizontal="right" vertical="center"/>
    </xf>
    <xf numFmtId="191" fontId="19" fillId="0" borderId="0" xfId="0" applyNumberFormat="1" applyFont="1" applyFill="1" applyBorder="1" applyAlignment="1">
      <alignment horizontal="right" vertical="center"/>
    </xf>
    <xf numFmtId="178" fontId="19" fillId="0" borderId="0" xfId="0" applyNumberFormat="1" applyFont="1" applyFill="1" applyBorder="1" applyAlignment="1">
      <alignment horizontal="right" vertical="center"/>
    </xf>
    <xf numFmtId="0" fontId="19" fillId="0" borderId="35" xfId="0" applyFont="1" applyFill="1" applyBorder="1" applyAlignment="1">
      <alignment horizontal="center" vertical="center"/>
    </xf>
    <xf numFmtId="38" fontId="19" fillId="0" borderId="6" xfId="2" applyFont="1" applyFill="1" applyBorder="1" applyAlignment="1">
      <alignment vertical="center"/>
    </xf>
    <xf numFmtId="38" fontId="19" fillId="0" borderId="23" xfId="2" applyFont="1" applyFill="1" applyBorder="1" applyAlignment="1">
      <alignment vertical="center"/>
    </xf>
    <xf numFmtId="38" fontId="19" fillId="0" borderId="6" xfId="2" applyFont="1" applyFill="1" applyBorder="1" applyAlignment="1">
      <alignment horizontal="right" vertical="center"/>
    </xf>
    <xf numFmtId="38" fontId="19" fillId="0" borderId="25" xfId="1" applyFont="1" applyFill="1" applyBorder="1" applyAlignment="1">
      <alignment horizontal="right" vertical="center"/>
    </xf>
    <xf numFmtId="38" fontId="19" fillId="0" borderId="41" xfId="1" applyFont="1" applyFill="1" applyBorder="1" applyAlignment="1">
      <alignment horizontal="right" vertical="center"/>
    </xf>
    <xf numFmtId="177" fontId="19" fillId="0" borderId="6" xfId="1" applyNumberFormat="1" applyFont="1" applyFill="1" applyBorder="1" applyAlignment="1">
      <alignment horizontal="right" vertical="center"/>
    </xf>
    <xf numFmtId="38" fontId="19" fillId="0" borderId="35" xfId="1" applyFont="1" applyFill="1" applyBorder="1" applyAlignment="1">
      <alignment horizontal="right" vertical="center"/>
    </xf>
    <xf numFmtId="38" fontId="19" fillId="0" borderId="90" xfId="1" applyFont="1" applyFill="1" applyBorder="1" applyAlignment="1">
      <alignment horizontal="right" vertical="center"/>
    </xf>
    <xf numFmtId="38" fontId="19" fillId="0" borderId="6" xfId="1" applyFont="1" applyFill="1" applyBorder="1" applyAlignment="1">
      <alignment vertical="center"/>
    </xf>
    <xf numFmtId="38" fontId="19" fillId="0" borderId="35" xfId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 shrinkToFit="1"/>
    </xf>
    <xf numFmtId="0" fontId="3" fillId="0" borderId="5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 justifyLastLine="1"/>
    </xf>
    <xf numFmtId="38" fontId="3" fillId="0" borderId="8" xfId="1" applyFont="1" applyFill="1" applyBorder="1" applyAlignment="1">
      <alignment horizontal="right" vertical="center" shrinkToFit="1"/>
    </xf>
    <xf numFmtId="38" fontId="19" fillId="0" borderId="25" xfId="1" applyFont="1" applyFill="1" applyBorder="1" applyAlignment="1">
      <alignment vertical="center"/>
    </xf>
    <xf numFmtId="38" fontId="19" fillId="0" borderId="21" xfId="1" applyFont="1" applyFill="1" applyBorder="1" applyAlignment="1">
      <alignment vertical="center"/>
    </xf>
    <xf numFmtId="38" fontId="19" fillId="0" borderId="22" xfId="1" applyFont="1" applyFill="1" applyBorder="1" applyAlignment="1">
      <alignment vertical="center"/>
    </xf>
    <xf numFmtId="38" fontId="19" fillId="0" borderId="12" xfId="1" applyFont="1" applyFill="1" applyBorder="1" applyAlignment="1">
      <alignment horizontal="right" vertical="center" shrinkToFit="1"/>
    </xf>
    <xf numFmtId="0" fontId="19" fillId="0" borderId="25" xfId="0" applyFont="1" applyFill="1" applyBorder="1" applyAlignment="1">
      <alignment horizontal="center" vertical="center"/>
    </xf>
    <xf numFmtId="38" fontId="19" fillId="0" borderId="16" xfId="1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horizontal="right" vertical="center"/>
    </xf>
    <xf numFmtId="178" fontId="19" fillId="0" borderId="35" xfId="0" applyNumberFormat="1" applyFont="1" applyFill="1" applyBorder="1" applyAlignment="1">
      <alignment horizontal="right" vertical="center"/>
    </xf>
    <xf numFmtId="0" fontId="19" fillId="0" borderId="22" xfId="0" applyFont="1" applyFill="1" applyBorder="1" applyAlignment="1">
      <alignment horizontal="right" vertical="center"/>
    </xf>
    <xf numFmtId="178" fontId="19" fillId="0" borderId="25" xfId="0" applyNumberFormat="1" applyFont="1" applyFill="1" applyBorder="1" applyAlignment="1">
      <alignment horizontal="right" vertical="center"/>
    </xf>
    <xf numFmtId="182" fontId="19" fillId="0" borderId="3" xfId="0" applyNumberFormat="1" applyFont="1" applyFill="1" applyBorder="1" applyAlignment="1">
      <alignment horizontal="right" vertical="center" shrinkToFit="1"/>
    </xf>
    <xf numFmtId="38" fontId="3" fillId="0" borderId="33" xfId="1" applyFont="1" applyFill="1" applyBorder="1" applyAlignment="1">
      <alignment horizontal="left" vertical="center"/>
    </xf>
    <xf numFmtId="38" fontId="3" fillId="0" borderId="34" xfId="1" applyFont="1" applyFill="1" applyBorder="1" applyAlignment="1">
      <alignment horizontal="left" vertical="center"/>
    </xf>
    <xf numFmtId="38" fontId="3" fillId="0" borderId="7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38" fontId="10" fillId="0" borderId="0" xfId="1" applyFont="1" applyFill="1" applyAlignment="1">
      <alignment vertical="center"/>
    </xf>
    <xf numFmtId="38" fontId="17" fillId="0" borderId="0" xfId="1" applyFont="1" applyFill="1" applyBorder="1" applyAlignment="1">
      <alignment horizontal="left" vertical="center" wrapText="1" shrinkToFit="1"/>
    </xf>
    <xf numFmtId="38" fontId="3" fillId="0" borderId="6" xfId="1" applyFont="1" applyFill="1" applyBorder="1" applyAlignment="1">
      <alignment horizontal="left" vertical="center"/>
    </xf>
    <xf numFmtId="38" fontId="3" fillId="0" borderId="23" xfId="1" applyFont="1" applyFill="1" applyBorder="1" applyAlignment="1">
      <alignment horizontal="left" vertical="center"/>
    </xf>
    <xf numFmtId="38" fontId="3" fillId="0" borderId="8" xfId="1" applyFont="1" applyFill="1" applyBorder="1" applyAlignment="1">
      <alignment vertical="center" shrinkToFit="1"/>
    </xf>
    <xf numFmtId="38" fontId="19" fillId="0" borderId="27" xfId="1" applyFont="1" applyFill="1" applyBorder="1" applyAlignment="1">
      <alignment horizontal="right" vertical="center"/>
    </xf>
    <xf numFmtId="38" fontId="19" fillId="0" borderId="6" xfId="1" applyFont="1" applyFill="1" applyBorder="1" applyAlignment="1">
      <alignment horizontal="right" vertical="center"/>
    </xf>
    <xf numFmtId="38" fontId="19" fillId="0" borderId="23" xfId="1" applyFont="1" applyFill="1" applyBorder="1" applyAlignment="1">
      <alignment horizontal="right" vertical="center"/>
    </xf>
    <xf numFmtId="38" fontId="19" fillId="0" borderId="21" xfId="1" applyFont="1" applyFill="1" applyBorder="1" applyAlignment="1">
      <alignment horizontal="right" vertical="center"/>
    </xf>
    <xf numFmtId="38" fontId="19" fillId="0" borderId="22" xfId="1" applyFont="1" applyFill="1" applyBorder="1" applyAlignment="1">
      <alignment horizontal="right" vertical="center"/>
    </xf>
    <xf numFmtId="38" fontId="19" fillId="0" borderId="32" xfId="1" applyFont="1" applyFill="1" applyBorder="1" applyAlignment="1">
      <alignment horizontal="right" vertical="center"/>
    </xf>
    <xf numFmtId="38" fontId="17" fillId="0" borderId="0" xfId="1" applyFont="1" applyFill="1" applyBorder="1" applyAlignment="1">
      <alignment horizontal="right" vertical="center"/>
    </xf>
    <xf numFmtId="38" fontId="19" fillId="0" borderId="0" xfId="1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horizontal="center" vertical="center"/>
    </xf>
    <xf numFmtId="38" fontId="19" fillId="0" borderId="33" xfId="1" applyFont="1" applyFill="1" applyBorder="1" applyAlignment="1">
      <alignment horizontal="right" vertical="center"/>
    </xf>
    <xf numFmtId="38" fontId="19" fillId="0" borderId="34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10" xfId="1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textRotation="255"/>
    </xf>
    <xf numFmtId="38" fontId="3" fillId="0" borderId="18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15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shrinkToFit="1"/>
    </xf>
    <xf numFmtId="38" fontId="17" fillId="0" borderId="3" xfId="1" applyFont="1" applyFill="1" applyBorder="1" applyAlignment="1">
      <alignment horizontal="center" vertical="center" wrapText="1"/>
    </xf>
    <xf numFmtId="38" fontId="17" fillId="0" borderId="3" xfId="1" applyFont="1" applyFill="1" applyBorder="1" applyAlignment="1">
      <alignment horizontal="center" vertical="center"/>
    </xf>
    <xf numFmtId="38" fontId="17" fillId="0" borderId="24" xfId="1" applyFont="1" applyFill="1" applyBorder="1" applyAlignment="1">
      <alignment horizontal="center" vertical="center"/>
    </xf>
    <xf numFmtId="38" fontId="17" fillId="0" borderId="3" xfId="1" applyFont="1" applyFill="1" applyBorder="1" applyAlignment="1">
      <alignment horizontal="center" vertical="distributed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 textRotation="255" shrinkToFit="1"/>
    </xf>
    <xf numFmtId="0" fontId="19" fillId="0" borderId="23" xfId="0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 shrinkToFit="1"/>
    </xf>
    <xf numFmtId="38" fontId="3" fillId="0" borderId="29" xfId="1" applyFont="1" applyFill="1" applyBorder="1" applyAlignment="1">
      <alignment vertical="center" shrinkToFit="1"/>
    </xf>
    <xf numFmtId="38" fontId="3" fillId="0" borderId="47" xfId="1" applyFont="1" applyFill="1" applyBorder="1" applyAlignment="1">
      <alignment vertical="center" shrinkToFit="1"/>
    </xf>
    <xf numFmtId="38" fontId="18" fillId="0" borderId="5" xfId="1" applyFont="1" applyFill="1" applyBorder="1" applyAlignment="1">
      <alignment horizontal="right" vertical="center" shrinkToFit="1"/>
    </xf>
    <xf numFmtId="38" fontId="3" fillId="0" borderId="0" xfId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184" fontId="3" fillId="0" borderId="23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38" fontId="19" fillId="0" borderId="23" xfId="1" applyFont="1" applyFill="1" applyBorder="1" applyAlignment="1">
      <alignment vertical="center"/>
    </xf>
    <xf numFmtId="177" fontId="19" fillId="0" borderId="37" xfId="1" applyNumberFormat="1" applyFont="1" applyFill="1" applyBorder="1" applyAlignment="1">
      <alignment vertical="center"/>
    </xf>
    <xf numFmtId="38" fontId="19" fillId="0" borderId="11" xfId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38" fontId="18" fillId="0" borderId="3" xfId="1" applyFont="1" applyFill="1" applyBorder="1" applyAlignment="1">
      <alignment vertical="center" shrinkToFit="1"/>
    </xf>
    <xf numFmtId="38" fontId="18" fillId="0" borderId="24" xfId="1" applyFont="1" applyFill="1" applyBorder="1" applyAlignment="1">
      <alignment horizontal="center" vertical="center" shrinkToFit="1"/>
    </xf>
    <xf numFmtId="180" fontId="18" fillId="0" borderId="24" xfId="1" applyNumberFormat="1" applyFont="1" applyFill="1" applyBorder="1" applyAlignment="1">
      <alignment vertical="center" shrinkToFit="1"/>
    </xf>
    <xf numFmtId="38" fontId="18" fillId="0" borderId="3" xfId="1" applyFont="1" applyFill="1" applyBorder="1" applyAlignment="1">
      <alignment horizontal="right" vertical="center" shrinkToFit="1"/>
    </xf>
    <xf numFmtId="38" fontId="18" fillId="0" borderId="2" xfId="1" applyFont="1" applyFill="1" applyBorder="1" applyAlignment="1">
      <alignment vertical="center" shrinkToFit="1"/>
    </xf>
    <xf numFmtId="180" fontId="18" fillId="0" borderId="24" xfId="1" applyNumberFormat="1" applyFont="1" applyFill="1" applyBorder="1" applyAlignment="1">
      <alignment horizontal="center" vertical="center" shrinkToFit="1"/>
    </xf>
    <xf numFmtId="38" fontId="18" fillId="0" borderId="2" xfId="1" applyFont="1" applyFill="1" applyBorder="1" applyAlignment="1">
      <alignment horizontal="right" vertical="center" shrinkToFit="1"/>
    </xf>
    <xf numFmtId="38" fontId="18" fillId="0" borderId="26" xfId="1" applyFont="1" applyFill="1" applyBorder="1" applyAlignment="1">
      <alignment horizontal="right" vertical="center" shrinkToFit="1"/>
    </xf>
    <xf numFmtId="38" fontId="18" fillId="0" borderId="67" xfId="1" applyFont="1" applyFill="1" applyBorder="1" applyAlignment="1">
      <alignment vertical="center" shrinkToFit="1"/>
    </xf>
    <xf numFmtId="180" fontId="18" fillId="0" borderId="74" xfId="1" applyNumberFormat="1" applyFont="1" applyFill="1" applyBorder="1" applyAlignment="1">
      <alignment vertical="center" shrinkToFit="1"/>
    </xf>
    <xf numFmtId="180" fontId="18" fillId="0" borderId="74" xfId="1" applyNumberFormat="1" applyFont="1" applyFill="1" applyBorder="1" applyAlignment="1">
      <alignment horizontal="center" vertical="center" shrinkToFit="1"/>
    </xf>
    <xf numFmtId="38" fontId="18" fillId="0" borderId="2" xfId="1" applyFont="1" applyFill="1" applyBorder="1" applyAlignment="1">
      <alignment horizontal="center" vertical="center" shrinkToFit="1"/>
    </xf>
    <xf numFmtId="38" fontId="18" fillId="0" borderId="29" xfId="1" applyFont="1" applyFill="1" applyBorder="1" applyAlignment="1">
      <alignment vertical="center" shrinkToFit="1"/>
    </xf>
    <xf numFmtId="180" fontId="18" fillId="0" borderId="30" xfId="1" applyNumberFormat="1" applyFont="1" applyFill="1" applyBorder="1" applyAlignment="1">
      <alignment vertical="center" shrinkToFit="1"/>
    </xf>
    <xf numFmtId="38" fontId="17" fillId="0" borderId="3" xfId="1" applyFont="1" applyFill="1" applyBorder="1" applyAlignment="1">
      <alignment vertical="center"/>
    </xf>
    <xf numFmtId="38" fontId="17" fillId="0" borderId="29" xfId="1" applyFont="1" applyFill="1" applyBorder="1" applyAlignment="1">
      <alignment vertical="center"/>
    </xf>
    <xf numFmtId="38" fontId="17" fillId="0" borderId="29" xfId="1" applyFont="1" applyFill="1" applyBorder="1" applyAlignment="1">
      <alignment vertical="center" shrinkToFit="1"/>
    </xf>
    <xf numFmtId="38" fontId="18" fillId="0" borderId="31" xfId="1" applyFont="1" applyFill="1" applyBorder="1" applyAlignment="1">
      <alignment horizontal="center" vertical="center" shrinkToFit="1"/>
    </xf>
    <xf numFmtId="180" fontId="18" fillId="0" borderId="30" xfId="1" applyNumberFormat="1" applyFont="1" applyFill="1" applyBorder="1" applyAlignment="1">
      <alignment horizontal="center" vertical="center" shrinkToFit="1"/>
    </xf>
    <xf numFmtId="38" fontId="19" fillId="0" borderId="14" xfId="1" applyFont="1" applyFill="1" applyBorder="1" applyAlignment="1">
      <alignment horizontal="right" vertical="center"/>
    </xf>
    <xf numFmtId="38" fontId="19" fillId="0" borderId="45" xfId="1" applyFont="1" applyFill="1" applyBorder="1" applyAlignment="1">
      <alignment horizontal="right" vertical="center"/>
    </xf>
    <xf numFmtId="38" fontId="19" fillId="0" borderId="31" xfId="1" applyFont="1" applyFill="1" applyBorder="1" applyAlignment="1">
      <alignment horizontal="right" vertical="center" shrinkToFit="1"/>
    </xf>
    <xf numFmtId="38" fontId="19" fillId="0" borderId="29" xfId="1" applyFont="1" applyFill="1" applyBorder="1" applyAlignment="1">
      <alignment horizontal="right" vertical="center" shrinkToFit="1"/>
    </xf>
    <xf numFmtId="38" fontId="19" fillId="0" borderId="52" xfId="1" applyFont="1" applyFill="1" applyBorder="1" applyAlignment="1">
      <alignment horizontal="right" vertical="center" shrinkToFit="1"/>
    </xf>
    <xf numFmtId="0" fontId="18" fillId="0" borderId="0" xfId="0" applyFont="1" applyFill="1" applyBorder="1" applyAlignment="1">
      <alignment vertical="center"/>
    </xf>
    <xf numFmtId="38" fontId="19" fillId="0" borderId="3" xfId="0" applyNumberFormat="1" applyFont="1" applyFill="1" applyBorder="1" applyAlignment="1">
      <alignment horizontal="right" vertical="center" wrapText="1" justifyLastLine="1"/>
    </xf>
    <xf numFmtId="38" fontId="19" fillId="0" borderId="3" xfId="0" applyNumberFormat="1" applyFont="1" applyFill="1" applyBorder="1" applyAlignment="1">
      <alignment horizontal="right" vertical="center"/>
    </xf>
    <xf numFmtId="38" fontId="19" fillId="0" borderId="3" xfId="0" applyNumberFormat="1" applyFont="1" applyFill="1" applyBorder="1" applyAlignment="1">
      <alignment horizontal="right" vertical="center" shrinkToFit="1"/>
    </xf>
    <xf numFmtId="38" fontId="19" fillId="0" borderId="3" xfId="1" applyFont="1" applyFill="1" applyBorder="1" applyAlignment="1">
      <alignment horizontal="right" vertical="center" shrinkToFit="1"/>
    </xf>
    <xf numFmtId="38" fontId="19" fillId="0" borderId="24" xfId="1" applyFont="1" applyFill="1" applyBorder="1" applyAlignment="1">
      <alignment horizontal="right" vertical="center" shrinkToFit="1"/>
    </xf>
    <xf numFmtId="1" fontId="19" fillId="0" borderId="3" xfId="0" applyNumberFormat="1" applyFont="1" applyFill="1" applyBorder="1" applyAlignment="1">
      <alignment horizontal="right" vertical="center" shrinkToFit="1"/>
    </xf>
    <xf numFmtId="1" fontId="19" fillId="0" borderId="24" xfId="0" applyNumberFormat="1" applyFont="1" applyFill="1" applyBorder="1" applyAlignment="1">
      <alignment horizontal="right" vertical="center" shrinkToFit="1"/>
    </xf>
    <xf numFmtId="38" fontId="19" fillId="0" borderId="24" xfId="0" applyNumberFormat="1" applyFont="1" applyFill="1" applyBorder="1" applyAlignment="1">
      <alignment horizontal="right" vertical="center" shrinkToFit="1"/>
    </xf>
    <xf numFmtId="182" fontId="19" fillId="0" borderId="29" xfId="0" applyNumberFormat="1" applyFont="1" applyFill="1" applyBorder="1" applyAlignment="1">
      <alignment horizontal="right" vertical="center" shrinkToFit="1"/>
    </xf>
    <xf numFmtId="38" fontId="19" fillId="0" borderId="29" xfId="0" applyNumberFormat="1" applyFont="1" applyFill="1" applyBorder="1" applyAlignment="1">
      <alignment horizontal="right" vertical="center" shrinkToFit="1"/>
    </xf>
    <xf numFmtId="38" fontId="19" fillId="0" borderId="30" xfId="1" applyFont="1" applyFill="1" applyBorder="1" applyAlignment="1">
      <alignment horizontal="right" vertical="center" shrinkToFit="1"/>
    </xf>
    <xf numFmtId="0" fontId="34" fillId="0" borderId="0" xfId="0" applyFont="1" applyFill="1"/>
    <xf numFmtId="0" fontId="19" fillId="0" borderId="3" xfId="0" applyFont="1" applyFill="1" applyBorder="1" applyAlignment="1">
      <alignment horizontal="right" vertical="center"/>
    </xf>
    <xf numFmtId="183" fontId="19" fillId="0" borderId="27" xfId="0" applyNumberFormat="1" applyFont="1" applyFill="1" applyBorder="1" applyAlignment="1">
      <alignment vertical="center" shrinkToFit="1"/>
    </xf>
    <xf numFmtId="186" fontId="19" fillId="0" borderId="24" xfId="0" applyNumberFormat="1" applyFont="1" applyFill="1" applyBorder="1" applyAlignment="1">
      <alignment horizontal="right" vertical="center" shrinkToFit="1"/>
    </xf>
    <xf numFmtId="0" fontId="19" fillId="0" borderId="3" xfId="0" applyFont="1" applyFill="1" applyBorder="1" applyAlignment="1">
      <alignment vertical="center"/>
    </xf>
    <xf numFmtId="0" fontId="19" fillId="0" borderId="27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right" vertical="center"/>
    </xf>
    <xf numFmtId="0" fontId="19" fillId="0" borderId="29" xfId="0" applyFont="1" applyFill="1" applyBorder="1" applyAlignment="1">
      <alignment vertical="center"/>
    </xf>
    <xf numFmtId="0" fontId="19" fillId="0" borderId="28" xfId="0" applyFont="1" applyFill="1" applyBorder="1" applyAlignment="1">
      <alignment vertical="center"/>
    </xf>
    <xf numFmtId="0" fontId="19" fillId="0" borderId="29" xfId="0" applyFont="1" applyFill="1" applyBorder="1" applyAlignment="1">
      <alignment horizontal="right" vertical="center"/>
    </xf>
    <xf numFmtId="179" fontId="19" fillId="0" borderId="50" xfId="0" applyNumberFormat="1" applyFont="1" applyFill="1" applyBorder="1" applyAlignment="1">
      <alignment horizontal="right" vertical="center" shrinkToFit="1"/>
    </xf>
    <xf numFmtId="180" fontId="19" fillId="0" borderId="3" xfId="1" applyNumberFormat="1" applyFont="1" applyFill="1" applyBorder="1" applyAlignment="1">
      <alignment horizontal="right" vertical="center" shrinkToFit="1"/>
    </xf>
    <xf numFmtId="180" fontId="19" fillId="0" borderId="24" xfId="1" applyNumberFormat="1" applyFont="1" applyFill="1" applyBorder="1" applyAlignment="1">
      <alignment horizontal="right" vertical="center" shrinkToFit="1"/>
    </xf>
    <xf numFmtId="180" fontId="19" fillId="0" borderId="30" xfId="1" applyNumberFormat="1" applyFont="1" applyFill="1" applyBorder="1" applyAlignment="1">
      <alignment horizontal="right" vertical="center" shrinkToFit="1"/>
    </xf>
    <xf numFmtId="180" fontId="19" fillId="0" borderId="29" xfId="1" applyNumberFormat="1" applyFont="1" applyFill="1" applyBorder="1" applyAlignment="1">
      <alignment horizontal="right" vertical="center" shrinkToFit="1"/>
    </xf>
    <xf numFmtId="38" fontId="1" fillId="0" borderId="0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 wrapText="1"/>
    </xf>
    <xf numFmtId="184" fontId="19" fillId="0" borderId="3" xfId="0" applyNumberFormat="1" applyFont="1" applyFill="1" applyBorder="1" applyAlignment="1">
      <alignment vertical="center"/>
    </xf>
    <xf numFmtId="190" fontId="19" fillId="0" borderId="3" xfId="0" applyNumberFormat="1" applyFont="1" applyFill="1" applyBorder="1" applyAlignment="1">
      <alignment vertical="center"/>
    </xf>
    <xf numFmtId="190" fontId="19" fillId="0" borderId="3" xfId="0" applyNumberFormat="1" applyFont="1" applyFill="1" applyBorder="1" applyAlignment="1">
      <alignment horizontal="right" vertical="center"/>
    </xf>
    <xf numFmtId="3" fontId="19" fillId="0" borderId="3" xfId="1" applyNumberFormat="1" applyFont="1" applyFill="1" applyBorder="1" applyAlignment="1">
      <alignment horizontal="right" vertical="center" shrinkToFit="1"/>
    </xf>
    <xf numFmtId="38" fontId="19" fillId="0" borderId="3" xfId="9" applyFont="1" applyFill="1" applyBorder="1" applyAlignment="1">
      <alignment horizontal="right" vertical="center"/>
    </xf>
    <xf numFmtId="183" fontId="19" fillId="0" borderId="3" xfId="1" applyNumberFormat="1" applyFont="1" applyFill="1" applyBorder="1" applyAlignment="1">
      <alignment vertical="center" shrinkToFit="1"/>
    </xf>
    <xf numFmtId="3" fontId="19" fillId="0" borderId="24" xfId="1" applyNumberFormat="1" applyFont="1" applyFill="1" applyBorder="1" applyAlignment="1">
      <alignment horizontal="right" vertical="center" shrinkToFit="1"/>
    </xf>
    <xf numFmtId="184" fontId="19" fillId="0" borderId="3" xfId="9" applyNumberFormat="1" applyFont="1" applyFill="1" applyBorder="1" applyAlignment="1">
      <alignment vertical="center" shrinkToFit="1"/>
    </xf>
    <xf numFmtId="3" fontId="19" fillId="0" borderId="28" xfId="1" applyNumberFormat="1" applyFont="1" applyFill="1" applyBorder="1" applyAlignment="1">
      <alignment horizontal="right" vertical="center" shrinkToFit="1"/>
    </xf>
    <xf numFmtId="3" fontId="19" fillId="0" borderId="29" xfId="1" applyNumberFormat="1" applyFont="1" applyFill="1" applyBorder="1" applyAlignment="1">
      <alignment horizontal="right" vertical="center" shrinkToFit="1"/>
    </xf>
    <xf numFmtId="3" fontId="19" fillId="0" borderId="29" xfId="1" applyNumberFormat="1" applyFont="1" applyFill="1" applyBorder="1" applyAlignment="1">
      <alignment vertical="center" shrinkToFit="1"/>
    </xf>
    <xf numFmtId="3" fontId="19" fillId="0" borderId="30" xfId="1" applyNumberFormat="1" applyFont="1" applyFill="1" applyBorder="1" applyAlignment="1">
      <alignment horizontal="right" vertical="center" shrinkToFit="1"/>
    </xf>
    <xf numFmtId="0" fontId="19" fillId="0" borderId="3" xfId="0" applyFont="1" applyFill="1" applyBorder="1" applyAlignment="1">
      <alignment horizontal="right" vertical="center" textRotation="255" shrinkToFit="1"/>
    </xf>
    <xf numFmtId="0" fontId="19" fillId="0" borderId="3" xfId="0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right" vertical="center" shrinkToFit="1"/>
    </xf>
    <xf numFmtId="0" fontId="17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3" fontId="17" fillId="0" borderId="4" xfId="0" applyNumberFormat="1" applyFont="1" applyFill="1" applyBorder="1" applyAlignment="1">
      <alignment vertical="center"/>
    </xf>
    <xf numFmtId="3" fontId="17" fillId="0" borderId="64" xfId="0" applyNumberFormat="1" applyFont="1" applyFill="1" applyBorder="1" applyAlignment="1">
      <alignment vertical="center" shrinkToFit="1"/>
    </xf>
    <xf numFmtId="3" fontId="17" fillId="0" borderId="129" xfId="0" applyNumberFormat="1" applyFont="1" applyFill="1" applyBorder="1" applyAlignment="1">
      <alignment vertical="center" shrinkToFit="1"/>
    </xf>
    <xf numFmtId="3" fontId="17" fillId="0" borderId="3" xfId="0" applyNumberFormat="1" applyFont="1" applyFill="1" applyBorder="1" applyAlignment="1">
      <alignment vertical="center"/>
    </xf>
    <xf numFmtId="3" fontId="17" fillId="0" borderId="24" xfId="0" applyNumberFormat="1" applyFont="1" applyFill="1" applyBorder="1" applyAlignment="1">
      <alignment vertical="center" shrinkToFit="1"/>
    </xf>
    <xf numFmtId="3" fontId="17" fillId="0" borderId="127" xfId="0" applyNumberFormat="1" applyFont="1" applyFill="1" applyBorder="1" applyAlignment="1">
      <alignment vertical="center" shrinkToFit="1"/>
    </xf>
    <xf numFmtId="3" fontId="17" fillId="0" borderId="29" xfId="0" applyNumberFormat="1" applyFont="1" applyFill="1" applyBorder="1" applyAlignment="1">
      <alignment vertical="center"/>
    </xf>
    <xf numFmtId="3" fontId="17" fillId="0" borderId="30" xfId="0" applyNumberFormat="1" applyFont="1" applyFill="1" applyBorder="1" applyAlignment="1">
      <alignment vertical="center" shrinkToFit="1"/>
    </xf>
    <xf numFmtId="3" fontId="17" fillId="0" borderId="125" xfId="0" applyNumberFormat="1" applyFont="1" applyFill="1" applyBorder="1" applyAlignment="1">
      <alignment vertical="center" shrinkToFit="1"/>
    </xf>
    <xf numFmtId="3" fontId="17" fillId="0" borderId="56" xfId="0" applyNumberFormat="1" applyFont="1" applyFill="1" applyBorder="1" applyAlignment="1">
      <alignment vertical="center"/>
    </xf>
    <xf numFmtId="3" fontId="17" fillId="0" borderId="124" xfId="0" applyNumberFormat="1" applyFont="1" applyFill="1" applyBorder="1" applyAlignment="1">
      <alignment vertical="center" shrinkToFit="1"/>
    </xf>
    <xf numFmtId="3" fontId="17" fillId="0" borderId="126" xfId="0" applyNumberFormat="1" applyFont="1" applyFill="1" applyBorder="1" applyAlignment="1">
      <alignment vertical="center" shrinkToFit="1"/>
    </xf>
    <xf numFmtId="0" fontId="17" fillId="0" borderId="56" xfId="0" applyFont="1" applyFill="1" applyBorder="1" applyAlignment="1">
      <alignment vertical="center"/>
    </xf>
    <xf numFmtId="38" fontId="17" fillId="0" borderId="30" xfId="1" applyFont="1" applyFill="1" applyBorder="1" applyAlignment="1">
      <alignment horizontal="center" vertical="center" shrinkToFit="1"/>
    </xf>
    <xf numFmtId="38" fontId="17" fillId="0" borderId="31" xfId="1" applyFont="1" applyFill="1" applyBorder="1" applyAlignment="1">
      <alignment vertical="center" shrinkToFit="1"/>
    </xf>
    <xf numFmtId="38" fontId="17" fillId="0" borderId="4" xfId="1" applyFont="1" applyFill="1" applyBorder="1" applyAlignment="1">
      <alignment horizontal="right" vertical="center" shrinkToFit="1"/>
    </xf>
    <xf numFmtId="38" fontId="17" fillId="0" borderId="4" xfId="1" applyFont="1" applyFill="1" applyBorder="1" applyAlignment="1">
      <alignment vertical="center" shrinkToFit="1"/>
    </xf>
    <xf numFmtId="180" fontId="17" fillId="0" borderId="64" xfId="1" applyNumberFormat="1" applyFont="1" applyFill="1" applyBorder="1" applyAlignment="1">
      <alignment vertical="center" shrinkToFit="1"/>
    </xf>
    <xf numFmtId="38" fontId="17" fillId="0" borderId="68" xfId="1" applyFont="1" applyFill="1" applyBorder="1" applyAlignment="1">
      <alignment vertical="center" shrinkToFit="1"/>
    </xf>
    <xf numFmtId="38" fontId="17" fillId="0" borderId="3" xfId="1" applyFont="1" applyFill="1" applyBorder="1" applyAlignment="1">
      <alignment vertical="center" shrinkToFit="1"/>
    </xf>
    <xf numFmtId="180" fontId="17" fillId="0" borderId="24" xfId="1" applyNumberFormat="1" applyFont="1" applyFill="1" applyBorder="1" applyAlignment="1">
      <alignment vertical="center" shrinkToFit="1"/>
    </xf>
    <xf numFmtId="38" fontId="17" fillId="0" borderId="2" xfId="1" applyFont="1" applyFill="1" applyBorder="1" applyAlignment="1">
      <alignment vertical="center" shrinkToFit="1"/>
    </xf>
    <xf numFmtId="180" fontId="17" fillId="0" borderId="30" xfId="1" applyNumberFormat="1" applyFont="1" applyFill="1" applyBorder="1" applyAlignment="1">
      <alignment vertical="center" shrinkToFit="1"/>
    </xf>
    <xf numFmtId="38" fontId="17" fillId="0" borderId="29" xfId="1" applyFont="1" applyFill="1" applyBorder="1" applyAlignment="1">
      <alignment horizontal="right" vertical="center" shrinkToFit="1"/>
    </xf>
    <xf numFmtId="38" fontId="17" fillId="0" borderId="31" xfId="1" applyFont="1" applyFill="1" applyBorder="1" applyAlignment="1">
      <alignment horizontal="right" vertical="center"/>
    </xf>
    <xf numFmtId="38" fontId="17" fillId="0" borderId="29" xfId="1" applyFont="1" applyFill="1" applyBorder="1" applyAlignment="1">
      <alignment horizontal="right" vertical="center"/>
    </xf>
    <xf numFmtId="38" fontId="17" fillId="0" borderId="56" xfId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/>
    </xf>
    <xf numFmtId="184" fontId="17" fillId="0" borderId="124" xfId="1" applyNumberFormat="1" applyFont="1" applyFill="1" applyBorder="1" applyAlignment="1">
      <alignment horizontal="center" vertical="center" wrapText="1"/>
    </xf>
    <xf numFmtId="38" fontId="17" fillId="0" borderId="31" xfId="1" applyNumberFormat="1" applyFont="1" applyFill="1" applyBorder="1" applyAlignment="1">
      <alignment horizontal="right" vertical="center" shrinkToFit="1"/>
    </xf>
    <xf numFmtId="38" fontId="3" fillId="0" borderId="30" xfId="1" applyNumberFormat="1" applyFont="1" applyFill="1" applyBorder="1" applyAlignment="1">
      <alignment horizontal="center" vertical="center" shrinkToFit="1"/>
    </xf>
    <xf numFmtId="180" fontId="17" fillId="0" borderId="64" xfId="1" applyNumberFormat="1" applyFont="1" applyFill="1" applyBorder="1" applyAlignment="1">
      <alignment horizontal="right" vertical="center" shrinkToFit="1"/>
    </xf>
    <xf numFmtId="38" fontId="17" fillId="0" borderId="68" xfId="1" applyNumberFormat="1" applyFont="1" applyFill="1" applyBorder="1" applyAlignment="1">
      <alignment horizontal="right" vertical="center" shrinkToFit="1"/>
    </xf>
    <xf numFmtId="180" fontId="17" fillId="0" borderId="24" xfId="1" applyNumberFormat="1" applyFont="1" applyFill="1" applyBorder="1" applyAlignment="1">
      <alignment horizontal="right" vertical="center" shrinkToFit="1"/>
    </xf>
    <xf numFmtId="38" fontId="17" fillId="0" borderId="2" xfId="1" applyNumberFormat="1" applyFont="1" applyFill="1" applyBorder="1" applyAlignment="1">
      <alignment horizontal="right" vertical="center" shrinkToFit="1"/>
    </xf>
    <xf numFmtId="180" fontId="17" fillId="0" borderId="35" xfId="1" applyNumberFormat="1" applyFont="1" applyFill="1" applyBorder="1" applyAlignment="1">
      <alignment horizontal="right" vertical="center" shrinkToFit="1"/>
    </xf>
    <xf numFmtId="38" fontId="17" fillId="0" borderId="2" xfId="1" applyNumberFormat="1" applyFont="1" applyFill="1" applyBorder="1" applyAlignment="1">
      <alignment horizontal="center" vertical="center" shrinkToFit="1"/>
    </xf>
    <xf numFmtId="180" fontId="17" fillId="0" borderId="30" xfId="1" applyNumberFormat="1" applyFont="1" applyFill="1" applyBorder="1" applyAlignment="1">
      <alignment horizontal="right" vertical="center" shrinkToFit="1"/>
    </xf>
    <xf numFmtId="38" fontId="17" fillId="0" borderId="52" xfId="1" applyFont="1" applyFill="1" applyBorder="1" applyAlignment="1">
      <alignment vertical="center" shrinkToFit="1"/>
    </xf>
    <xf numFmtId="38" fontId="17" fillId="0" borderId="32" xfId="1" applyFont="1" applyFill="1" applyBorder="1" applyAlignment="1">
      <alignment vertical="center" shrinkToFit="1"/>
    </xf>
    <xf numFmtId="38" fontId="17" fillId="0" borderId="51" xfId="1" applyNumberFormat="1" applyFont="1" applyFill="1" applyBorder="1" applyAlignment="1">
      <alignment horizontal="right" vertical="center" shrinkToFit="1"/>
    </xf>
    <xf numFmtId="38" fontId="1" fillId="0" borderId="3" xfId="0" applyNumberFormat="1" applyFont="1" applyFill="1" applyBorder="1" applyAlignment="1">
      <alignment vertical="center"/>
    </xf>
    <xf numFmtId="38" fontId="17" fillId="0" borderId="24" xfId="1" applyFont="1" applyFill="1" applyBorder="1" applyAlignment="1">
      <alignment horizontal="center" vertical="center" shrinkToFit="1"/>
    </xf>
    <xf numFmtId="38" fontId="17" fillId="0" borderId="26" xfId="1" applyFont="1" applyFill="1" applyBorder="1" applyAlignment="1">
      <alignment vertical="center" shrinkToFit="1"/>
    </xf>
    <xf numFmtId="38" fontId="18" fillId="0" borderId="10" xfId="1" applyFont="1" applyFill="1" applyBorder="1" applyAlignment="1">
      <alignment vertical="center" shrinkToFit="1"/>
    </xf>
    <xf numFmtId="38" fontId="17" fillId="0" borderId="35" xfId="1" applyNumberFormat="1" applyFont="1" applyFill="1" applyBorder="1" applyAlignment="1">
      <alignment horizontal="center" vertical="center" shrinkToFit="1"/>
    </xf>
    <xf numFmtId="38" fontId="19" fillId="0" borderId="4" xfId="0" applyNumberFormat="1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8" fontId="19" fillId="0" borderId="4" xfId="1" applyFont="1" applyFill="1" applyBorder="1" applyAlignment="1">
      <alignment horizontal="right" vertical="center" shrinkToFit="1"/>
    </xf>
    <xf numFmtId="0" fontId="18" fillId="0" borderId="26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38" fontId="3" fillId="0" borderId="0" xfId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quotePrefix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19" fillId="0" borderId="75" xfId="1" applyFont="1" applyFill="1" applyBorder="1" applyAlignment="1">
      <alignment horizontal="center" vertical="center" justifyLastLine="1"/>
    </xf>
    <xf numFmtId="38" fontId="19" fillId="0" borderId="32" xfId="1" applyFont="1" applyFill="1" applyBorder="1" applyAlignment="1">
      <alignment horizontal="center" vertical="center" justifyLastLine="1"/>
    </xf>
    <xf numFmtId="38" fontId="19" fillId="0" borderId="39" xfId="1" applyFont="1" applyFill="1" applyBorder="1" applyAlignment="1">
      <alignment horizontal="center" vertical="center" justifyLastLine="1"/>
    </xf>
    <xf numFmtId="38" fontId="19" fillId="0" borderId="60" xfId="1" applyFont="1" applyFill="1" applyBorder="1" applyAlignment="1">
      <alignment horizontal="right" vertical="center"/>
    </xf>
    <xf numFmtId="38" fontId="19" fillId="0" borderId="32" xfId="1" applyFont="1" applyFill="1" applyBorder="1" applyAlignment="1">
      <alignment horizontal="right" vertical="center"/>
    </xf>
    <xf numFmtId="38" fontId="19" fillId="0" borderId="32" xfId="2" applyFont="1" applyFill="1" applyBorder="1" applyAlignment="1">
      <alignment horizontal="center" vertical="center" shrinkToFit="1"/>
    </xf>
    <xf numFmtId="38" fontId="19" fillId="0" borderId="40" xfId="2" applyFont="1" applyFill="1" applyBorder="1" applyAlignment="1">
      <alignment horizontal="center" vertical="center" shrinkToFit="1"/>
    </xf>
    <xf numFmtId="38" fontId="19" fillId="0" borderId="75" xfId="1" applyFont="1" applyFill="1" applyBorder="1" applyAlignment="1">
      <alignment horizontal="right" vertical="center"/>
    </xf>
    <xf numFmtId="38" fontId="17" fillId="0" borderId="67" xfId="1" applyFont="1" applyFill="1" applyBorder="1" applyAlignment="1">
      <alignment horizontal="center" vertical="center" textRotation="255"/>
    </xf>
    <xf numFmtId="38" fontId="17" fillId="0" borderId="47" xfId="1" applyFont="1" applyFill="1" applyBorder="1" applyAlignment="1">
      <alignment horizontal="center" vertical="center" textRotation="255"/>
    </xf>
    <xf numFmtId="38" fontId="17" fillId="0" borderId="48" xfId="1" applyFont="1" applyFill="1" applyBorder="1" applyAlignment="1">
      <alignment horizontal="center" vertical="center" textRotation="255"/>
    </xf>
    <xf numFmtId="38" fontId="19" fillId="0" borderId="61" xfId="1" applyFont="1" applyFill="1" applyBorder="1" applyAlignment="1">
      <alignment horizontal="center" vertical="center" shrinkToFit="1"/>
    </xf>
    <xf numFmtId="38" fontId="19" fillId="0" borderId="33" xfId="1" applyFont="1" applyFill="1" applyBorder="1" applyAlignment="1">
      <alignment horizontal="center" vertical="center" shrinkToFit="1"/>
    </xf>
    <xf numFmtId="38" fontId="19" fillId="0" borderId="34" xfId="1" applyFont="1" applyFill="1" applyBorder="1" applyAlignment="1">
      <alignment horizontal="center" vertical="center" shrinkToFit="1"/>
    </xf>
    <xf numFmtId="38" fontId="19" fillId="0" borderId="53" xfId="1" applyFont="1" applyFill="1" applyBorder="1" applyAlignment="1">
      <alignment horizontal="right" vertical="center"/>
    </xf>
    <xf numFmtId="38" fontId="19" fillId="0" borderId="34" xfId="1" applyFont="1" applyFill="1" applyBorder="1" applyAlignment="1">
      <alignment horizontal="right" vertical="center"/>
    </xf>
    <xf numFmtId="38" fontId="19" fillId="0" borderId="33" xfId="1" applyFont="1" applyFill="1" applyBorder="1" applyAlignment="1">
      <alignment horizontal="right" vertical="center"/>
    </xf>
    <xf numFmtId="189" fontId="19" fillId="0" borderId="53" xfId="1" applyNumberFormat="1" applyFont="1" applyFill="1" applyBorder="1" applyAlignment="1">
      <alignment horizontal="right" vertical="center"/>
    </xf>
    <xf numFmtId="189" fontId="19" fillId="0" borderId="33" xfId="1" applyNumberFormat="1" applyFont="1" applyFill="1" applyBorder="1" applyAlignment="1">
      <alignment horizontal="right" vertical="center"/>
    </xf>
    <xf numFmtId="189" fontId="19" fillId="0" borderId="34" xfId="1" applyNumberFormat="1" applyFont="1" applyFill="1" applyBorder="1" applyAlignment="1">
      <alignment horizontal="right" vertical="center"/>
    </xf>
    <xf numFmtId="38" fontId="19" fillId="0" borderId="41" xfId="1" applyFont="1" applyFill="1" applyBorder="1" applyAlignment="1">
      <alignment horizontal="right" vertical="center"/>
    </xf>
    <xf numFmtId="177" fontId="19" fillId="0" borderId="28" xfId="1" quotePrefix="1" applyNumberFormat="1" applyFont="1" applyFill="1" applyBorder="1" applyAlignment="1">
      <alignment horizontal="right" vertical="center"/>
    </xf>
    <xf numFmtId="177" fontId="19" fillId="0" borderId="22" xfId="1" quotePrefix="1" applyNumberFormat="1" applyFont="1" applyFill="1" applyBorder="1" applyAlignment="1">
      <alignment horizontal="right" vertical="center"/>
    </xf>
    <xf numFmtId="177" fontId="19" fillId="0" borderId="28" xfId="1" applyNumberFormat="1" applyFont="1" applyFill="1" applyBorder="1" applyAlignment="1">
      <alignment horizontal="right" vertical="center"/>
    </xf>
    <xf numFmtId="177" fontId="19" fillId="0" borderId="21" xfId="1" applyNumberFormat="1" applyFont="1" applyFill="1" applyBorder="1" applyAlignment="1">
      <alignment horizontal="right" vertical="center"/>
    </xf>
    <xf numFmtId="177" fontId="19" fillId="0" borderId="22" xfId="1" applyNumberFormat="1" applyFont="1" applyFill="1" applyBorder="1" applyAlignment="1">
      <alignment horizontal="right" vertical="center"/>
    </xf>
    <xf numFmtId="177" fontId="19" fillId="0" borderId="25" xfId="1" applyNumberFormat="1" applyFont="1" applyFill="1" applyBorder="1" applyAlignment="1">
      <alignment horizontal="right" vertical="center"/>
    </xf>
    <xf numFmtId="38" fontId="19" fillId="0" borderId="1" xfId="1" applyFont="1" applyFill="1" applyBorder="1" applyAlignment="1">
      <alignment horizontal="center" vertical="center" justifyLastLine="1"/>
    </xf>
    <xf numFmtId="38" fontId="19" fillId="0" borderId="6" xfId="1" applyFont="1" applyFill="1" applyBorder="1" applyAlignment="1">
      <alignment horizontal="center" vertical="center" justifyLastLine="1"/>
    </xf>
    <xf numFmtId="38" fontId="19" fillId="0" borderId="23" xfId="1" applyFont="1" applyFill="1" applyBorder="1" applyAlignment="1">
      <alignment horizontal="center" vertical="center" justifyLastLine="1"/>
    </xf>
    <xf numFmtId="38" fontId="19" fillId="0" borderId="27" xfId="2" applyFont="1" applyFill="1" applyBorder="1" applyAlignment="1">
      <alignment horizontal="right" vertical="center"/>
    </xf>
    <xf numFmtId="38" fontId="19" fillId="0" borderId="6" xfId="2" applyFont="1" applyFill="1" applyBorder="1" applyAlignment="1">
      <alignment horizontal="right" vertical="center"/>
    </xf>
    <xf numFmtId="38" fontId="19" fillId="0" borderId="1" xfId="2" applyFont="1" applyFill="1" applyBorder="1" applyAlignment="1">
      <alignment horizontal="right" vertical="center"/>
    </xf>
    <xf numFmtId="38" fontId="19" fillId="0" borderId="19" xfId="1" applyFont="1" applyFill="1" applyBorder="1" applyAlignment="1">
      <alignment horizontal="center" vertical="center" justifyLastLine="1"/>
    </xf>
    <xf numFmtId="38" fontId="19" fillId="0" borderId="21" xfId="1" applyFont="1" applyFill="1" applyBorder="1" applyAlignment="1">
      <alignment horizontal="center" vertical="center" justifyLastLine="1"/>
    </xf>
    <xf numFmtId="38" fontId="19" fillId="0" borderId="22" xfId="1" applyFont="1" applyFill="1" applyBorder="1" applyAlignment="1">
      <alignment horizontal="center" vertical="center" justifyLastLine="1"/>
    </xf>
    <xf numFmtId="38" fontId="19" fillId="0" borderId="28" xfId="1" applyFont="1" applyFill="1" applyBorder="1" applyAlignment="1">
      <alignment horizontal="right" vertical="center"/>
    </xf>
    <xf numFmtId="38" fontId="19" fillId="0" borderId="21" xfId="1" applyFont="1" applyFill="1" applyBorder="1" applyAlignment="1">
      <alignment horizontal="right" vertical="center"/>
    </xf>
    <xf numFmtId="38" fontId="19" fillId="0" borderId="19" xfId="1" applyFont="1" applyFill="1" applyBorder="1" applyAlignment="1">
      <alignment horizontal="right" vertical="center"/>
    </xf>
    <xf numFmtId="38" fontId="19" fillId="0" borderId="6" xfId="2" applyFont="1" applyFill="1" applyBorder="1" applyAlignment="1">
      <alignment horizontal="center" vertical="center" shrinkToFit="1"/>
    </xf>
    <xf numFmtId="38" fontId="19" fillId="0" borderId="35" xfId="2" applyFont="1" applyFill="1" applyBorder="1" applyAlignment="1">
      <alignment horizontal="center" vertical="center" shrinkToFit="1"/>
    </xf>
    <xf numFmtId="38" fontId="19" fillId="0" borderId="23" xfId="2" applyFont="1" applyFill="1" applyBorder="1" applyAlignment="1">
      <alignment horizontal="center" vertical="center" shrinkToFit="1"/>
    </xf>
    <xf numFmtId="38" fontId="19" fillId="0" borderId="99" xfId="1" applyFont="1" applyFill="1" applyBorder="1" applyAlignment="1">
      <alignment horizontal="center" vertical="center" justifyLastLine="1"/>
    </xf>
    <xf numFmtId="38" fontId="19" fillId="0" borderId="96" xfId="1" applyFont="1" applyFill="1" applyBorder="1" applyAlignment="1">
      <alignment horizontal="center" vertical="center" justifyLastLine="1"/>
    </xf>
    <xf numFmtId="38" fontId="19" fillId="0" borderId="98" xfId="1" applyFont="1" applyFill="1" applyBorder="1" applyAlignment="1">
      <alignment horizontal="center" vertical="center" justifyLastLine="1"/>
    </xf>
    <xf numFmtId="38" fontId="19" fillId="0" borderId="45" xfId="2" applyFont="1" applyFill="1" applyBorder="1" applyAlignment="1">
      <alignment horizontal="right" vertical="center"/>
    </xf>
    <xf numFmtId="38" fontId="19" fillId="0" borderId="14" xfId="2" applyFont="1" applyFill="1" applyBorder="1" applyAlignment="1">
      <alignment horizontal="right" vertical="center"/>
    </xf>
    <xf numFmtId="38" fontId="19" fillId="0" borderId="96" xfId="2" applyFont="1" applyFill="1" applyBorder="1" applyAlignment="1">
      <alignment horizontal="center" vertical="center" shrinkToFit="1"/>
    </xf>
    <xf numFmtId="38" fontId="19" fillId="0" borderId="97" xfId="2" applyFont="1" applyFill="1" applyBorder="1" applyAlignment="1">
      <alignment horizontal="center" vertical="center" shrinkToFit="1"/>
    </xf>
    <xf numFmtId="38" fontId="19" fillId="0" borderId="17" xfId="2" applyFont="1" applyFill="1" applyBorder="1" applyAlignment="1">
      <alignment horizontal="right" vertical="center"/>
    </xf>
    <xf numFmtId="38" fontId="19" fillId="0" borderId="98" xfId="2" applyFont="1" applyFill="1" applyBorder="1" applyAlignment="1">
      <alignment horizontal="center" vertical="center" shrinkToFit="1"/>
    </xf>
    <xf numFmtId="38" fontId="19" fillId="0" borderId="89" xfId="1" applyFont="1" applyFill="1" applyBorder="1" applyAlignment="1">
      <alignment horizontal="center" vertical="center" justifyLastLine="1"/>
    </xf>
    <xf numFmtId="38" fontId="19" fillId="0" borderId="90" xfId="1" applyFont="1" applyFill="1" applyBorder="1" applyAlignment="1">
      <alignment horizontal="center" vertical="center" justifyLastLine="1"/>
    </xf>
    <xf numFmtId="38" fontId="19" fillId="0" borderId="73" xfId="1" applyFont="1" applyFill="1" applyBorder="1" applyAlignment="1">
      <alignment horizontal="center" vertical="center" justifyLastLine="1"/>
    </xf>
    <xf numFmtId="38" fontId="19" fillId="0" borderId="72" xfId="1" applyFont="1" applyFill="1" applyBorder="1" applyAlignment="1">
      <alignment horizontal="right" vertical="center"/>
    </xf>
    <xf numFmtId="38" fontId="19" fillId="0" borderId="90" xfId="1" applyFont="1" applyFill="1" applyBorder="1" applyAlignment="1">
      <alignment horizontal="right" vertical="center"/>
    </xf>
    <xf numFmtId="38" fontId="19" fillId="0" borderId="89" xfId="1" applyFont="1" applyFill="1" applyBorder="1" applyAlignment="1">
      <alignment horizontal="right" vertical="center"/>
    </xf>
    <xf numFmtId="38" fontId="19" fillId="0" borderId="61" xfId="1" applyFont="1" applyFill="1" applyBorder="1" applyAlignment="1">
      <alignment horizontal="center" vertical="center"/>
    </xf>
    <xf numFmtId="38" fontId="19" fillId="0" borderId="33" xfId="1" applyFont="1" applyFill="1" applyBorder="1" applyAlignment="1">
      <alignment horizontal="center" vertical="center"/>
    </xf>
    <xf numFmtId="38" fontId="19" fillId="0" borderId="34" xfId="1" applyFont="1" applyFill="1" applyBorder="1" applyAlignment="1">
      <alignment horizontal="center" vertical="center"/>
    </xf>
    <xf numFmtId="38" fontId="19" fillId="0" borderId="53" xfId="1" applyFont="1" applyFill="1" applyBorder="1" applyAlignment="1">
      <alignment horizontal="center" vertical="center" shrinkToFit="1"/>
    </xf>
    <xf numFmtId="38" fontId="19" fillId="0" borderId="41" xfId="1" applyFont="1" applyFill="1" applyBorder="1" applyAlignment="1">
      <alignment horizontal="center" vertical="center" shrinkToFit="1"/>
    </xf>
    <xf numFmtId="38" fontId="19" fillId="0" borderId="53" xfId="1" applyFont="1" applyFill="1" applyBorder="1" applyAlignment="1">
      <alignment horizontal="center" vertical="center"/>
    </xf>
    <xf numFmtId="38" fontId="19" fillId="0" borderId="6" xfId="1" applyFont="1" applyFill="1" applyBorder="1" applyAlignment="1">
      <alignment horizontal="distributed" vertical="center" justifyLastLine="1"/>
    </xf>
    <xf numFmtId="38" fontId="19" fillId="0" borderId="23" xfId="1" applyFont="1" applyFill="1" applyBorder="1" applyAlignment="1">
      <alignment horizontal="distributed" vertical="center" justifyLastLine="1"/>
    </xf>
    <xf numFmtId="38" fontId="19" fillId="0" borderId="27" xfId="1" applyFont="1" applyFill="1" applyBorder="1" applyAlignment="1">
      <alignment horizontal="right" vertical="center"/>
    </xf>
    <xf numFmtId="38" fontId="19" fillId="0" borderId="6" xfId="1" applyFont="1" applyFill="1" applyBorder="1" applyAlignment="1">
      <alignment horizontal="right" vertical="center"/>
    </xf>
    <xf numFmtId="38" fontId="19" fillId="0" borderId="1" xfId="1" applyFont="1" applyFill="1" applyBorder="1" applyAlignment="1">
      <alignment horizontal="right" vertical="center"/>
    </xf>
    <xf numFmtId="38" fontId="19" fillId="0" borderId="27" xfId="1" applyFont="1" applyFill="1" applyBorder="1" applyAlignment="1">
      <alignment horizontal="distributed" vertical="center" justifyLastLine="1"/>
    </xf>
    <xf numFmtId="187" fontId="19" fillId="0" borderId="27" xfId="1" quotePrefix="1" applyNumberFormat="1" applyFont="1" applyFill="1" applyBorder="1" applyAlignment="1">
      <alignment horizontal="right" vertical="center"/>
    </xf>
    <xf numFmtId="187" fontId="19" fillId="0" borderId="6" xfId="1" quotePrefix="1" applyNumberFormat="1" applyFont="1" applyFill="1" applyBorder="1" applyAlignment="1">
      <alignment horizontal="right" vertical="center"/>
    </xf>
    <xf numFmtId="177" fontId="19" fillId="0" borderId="1" xfId="1" quotePrefix="1" applyNumberFormat="1" applyFont="1" applyFill="1" applyBorder="1" applyAlignment="1">
      <alignment horizontal="right" vertical="center"/>
    </xf>
    <xf numFmtId="177" fontId="19" fillId="0" borderId="6" xfId="1" quotePrefix="1" applyNumberFormat="1" applyFont="1" applyFill="1" applyBorder="1" applyAlignment="1">
      <alignment horizontal="right" vertical="center"/>
    </xf>
    <xf numFmtId="177" fontId="19" fillId="0" borderId="27" xfId="1" quotePrefix="1" applyNumberFormat="1" applyFont="1" applyFill="1" applyBorder="1" applyAlignment="1">
      <alignment horizontal="right" vertical="center"/>
    </xf>
    <xf numFmtId="177" fontId="19" fillId="0" borderId="27" xfId="1" applyNumberFormat="1" applyFont="1" applyFill="1" applyBorder="1" applyAlignment="1">
      <alignment horizontal="right" vertical="center"/>
    </xf>
    <xf numFmtId="177" fontId="19" fillId="0" borderId="6" xfId="1" applyNumberFormat="1" applyFont="1" applyFill="1" applyBorder="1" applyAlignment="1">
      <alignment horizontal="right" vertical="center"/>
    </xf>
    <xf numFmtId="38" fontId="19" fillId="0" borderId="28" xfId="1" applyFont="1" applyFill="1" applyBorder="1" applyAlignment="1">
      <alignment horizontal="distributed" vertical="center" justifyLastLine="1"/>
    </xf>
    <xf numFmtId="38" fontId="19" fillId="0" borderId="21" xfId="1" applyFont="1" applyFill="1" applyBorder="1" applyAlignment="1">
      <alignment horizontal="distributed" vertical="center" justifyLastLine="1"/>
    </xf>
    <xf numFmtId="38" fontId="19" fillId="0" borderId="22" xfId="1" applyFont="1" applyFill="1" applyBorder="1" applyAlignment="1">
      <alignment horizontal="distributed" vertical="center" justifyLastLine="1"/>
    </xf>
    <xf numFmtId="187" fontId="19" fillId="0" borderId="28" xfId="1" applyNumberFormat="1" applyFont="1" applyFill="1" applyBorder="1" applyAlignment="1">
      <alignment horizontal="right" vertical="center"/>
    </xf>
    <xf numFmtId="187" fontId="19" fillId="0" borderId="21" xfId="1" applyNumberFormat="1" applyFont="1" applyFill="1" applyBorder="1" applyAlignment="1">
      <alignment horizontal="right" vertical="center"/>
    </xf>
    <xf numFmtId="177" fontId="19" fillId="0" borderId="19" xfId="1" applyNumberFormat="1" applyFont="1" applyFill="1" applyBorder="1" applyAlignment="1">
      <alignment horizontal="right" vertical="center"/>
    </xf>
    <xf numFmtId="38" fontId="19" fillId="0" borderId="60" xfId="2" applyFont="1" applyFill="1" applyBorder="1" applyAlignment="1">
      <alignment horizontal="right" vertical="center"/>
    </xf>
    <xf numFmtId="38" fontId="19" fillId="0" borderId="32" xfId="2" applyFont="1" applyFill="1" applyBorder="1" applyAlignment="1">
      <alignment horizontal="right" vertical="center"/>
    </xf>
    <xf numFmtId="38" fontId="19" fillId="0" borderId="39" xfId="2" applyFont="1" applyFill="1" applyBorder="1" applyAlignment="1">
      <alignment horizontal="right" vertical="center"/>
    </xf>
    <xf numFmtId="38" fontId="19" fillId="0" borderId="40" xfId="2" applyFont="1" applyFill="1" applyBorder="1" applyAlignment="1">
      <alignment horizontal="right" vertical="center"/>
    </xf>
    <xf numFmtId="38" fontId="31" fillId="0" borderId="8" xfId="1" applyFont="1" applyFill="1" applyBorder="1" applyAlignment="1">
      <alignment horizontal="left" vertical="center" wrapText="1"/>
    </xf>
    <xf numFmtId="38" fontId="18" fillId="0" borderId="8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center" vertical="center"/>
    </xf>
    <xf numFmtId="38" fontId="19" fillId="0" borderId="7" xfId="2" applyFont="1" applyFill="1" applyBorder="1" applyAlignment="1">
      <alignment horizontal="right" vertical="center"/>
    </xf>
    <xf numFmtId="38" fontId="19" fillId="0" borderId="8" xfId="2" applyFont="1" applyFill="1" applyBorder="1" applyAlignment="1">
      <alignment horizontal="right" vertical="center"/>
    </xf>
    <xf numFmtId="38" fontId="19" fillId="0" borderId="9" xfId="2" applyFont="1" applyFill="1" applyBorder="1" applyAlignment="1">
      <alignment horizontal="right" vertical="center"/>
    </xf>
    <xf numFmtId="38" fontId="19" fillId="0" borderId="54" xfId="2" applyFont="1" applyFill="1" applyBorder="1" applyAlignment="1">
      <alignment horizontal="right" vertical="center"/>
    </xf>
    <xf numFmtId="38" fontId="19" fillId="0" borderId="75" xfId="1" applyFont="1" applyFill="1" applyBorder="1" applyAlignment="1">
      <alignment horizontal="center" vertical="center"/>
    </xf>
    <xf numFmtId="38" fontId="19" fillId="0" borderId="32" xfId="1" applyFont="1" applyFill="1" applyBorder="1" applyAlignment="1">
      <alignment horizontal="center" vertical="center"/>
    </xf>
    <xf numFmtId="38" fontId="19" fillId="0" borderId="39" xfId="1" applyFont="1" applyFill="1" applyBorder="1" applyAlignment="1">
      <alignment horizontal="center" vertical="center"/>
    </xf>
    <xf numFmtId="38" fontId="19" fillId="0" borderId="60" xfId="2" applyFont="1" applyFill="1" applyBorder="1" applyAlignment="1">
      <alignment vertical="center"/>
    </xf>
    <xf numFmtId="38" fontId="19" fillId="0" borderId="32" xfId="2" applyFont="1" applyFill="1" applyBorder="1" applyAlignment="1">
      <alignment vertical="center"/>
    </xf>
    <xf numFmtId="38" fontId="19" fillId="0" borderId="39" xfId="2" applyFont="1" applyFill="1" applyBorder="1" applyAlignment="1">
      <alignment vertical="center"/>
    </xf>
    <xf numFmtId="38" fontId="19" fillId="0" borderId="15" xfId="1" applyFont="1" applyFill="1" applyBorder="1" applyAlignment="1">
      <alignment horizontal="center" vertical="center"/>
    </xf>
    <xf numFmtId="38" fontId="19" fillId="0" borderId="8" xfId="1" applyFont="1" applyFill="1" applyBorder="1" applyAlignment="1">
      <alignment horizontal="center" vertical="center"/>
    </xf>
    <xf numFmtId="38" fontId="19" fillId="0" borderId="9" xfId="1" applyFont="1" applyFill="1" applyBorder="1" applyAlignment="1">
      <alignment horizontal="center" vertical="center"/>
    </xf>
    <xf numFmtId="38" fontId="19" fillId="0" borderId="2" xfId="1" applyFont="1" applyFill="1" applyBorder="1" applyAlignment="1">
      <alignment horizontal="center" vertical="center" textRotation="255"/>
    </xf>
    <xf numFmtId="38" fontId="19" fillId="0" borderId="1" xfId="1" applyFont="1" applyFill="1" applyBorder="1" applyAlignment="1">
      <alignment horizontal="center" vertical="center" textRotation="255"/>
    </xf>
    <xf numFmtId="38" fontId="19" fillId="0" borderId="42" xfId="2" applyFont="1" applyFill="1" applyBorder="1" applyAlignment="1">
      <alignment horizontal="right" vertical="center"/>
    </xf>
    <xf numFmtId="38" fontId="19" fillId="0" borderId="49" xfId="1" applyFont="1" applyFill="1" applyBorder="1" applyAlignment="1">
      <alignment horizontal="distributed" vertical="center" justifyLastLine="1"/>
    </xf>
    <xf numFmtId="38" fontId="19" fillId="0" borderId="36" xfId="1" applyFont="1" applyFill="1" applyBorder="1" applyAlignment="1">
      <alignment horizontal="distributed" vertical="center" justifyLastLine="1"/>
    </xf>
    <xf numFmtId="38" fontId="19" fillId="0" borderId="37" xfId="1" applyFont="1" applyFill="1" applyBorder="1" applyAlignment="1">
      <alignment horizontal="distributed" vertical="center" justifyLastLine="1"/>
    </xf>
    <xf numFmtId="38" fontId="19" fillId="0" borderId="28" xfId="2" applyFont="1" applyFill="1" applyBorder="1" applyAlignment="1">
      <alignment vertical="center"/>
    </xf>
    <xf numFmtId="38" fontId="19" fillId="0" borderId="21" xfId="2" applyFont="1" applyFill="1" applyBorder="1" applyAlignment="1">
      <alignment vertical="center"/>
    </xf>
    <xf numFmtId="38" fontId="19" fillId="0" borderId="22" xfId="2" applyFont="1" applyFill="1" applyBorder="1" applyAlignment="1">
      <alignment vertical="center"/>
    </xf>
    <xf numFmtId="38" fontId="19" fillId="0" borderId="49" xfId="2" applyFont="1" applyFill="1" applyBorder="1" applyAlignment="1">
      <alignment horizontal="right" vertical="center"/>
    </xf>
    <xf numFmtId="38" fontId="19" fillId="0" borderId="37" xfId="2" applyFont="1" applyFill="1" applyBorder="1" applyAlignment="1">
      <alignment horizontal="right" vertical="center"/>
    </xf>
    <xf numFmtId="38" fontId="19" fillId="0" borderId="36" xfId="2" applyFont="1" applyFill="1" applyBorder="1" applyAlignment="1">
      <alignment horizontal="right" vertical="center"/>
    </xf>
    <xf numFmtId="38" fontId="19" fillId="0" borderId="38" xfId="2" applyFont="1" applyFill="1" applyBorder="1" applyAlignment="1">
      <alignment horizontal="right" vertical="center"/>
    </xf>
    <xf numFmtId="38" fontId="19" fillId="0" borderId="2" xfId="1" applyFont="1" applyFill="1" applyBorder="1" applyAlignment="1">
      <alignment horizontal="center" vertical="center" textRotation="255" shrinkToFit="1"/>
    </xf>
    <xf numFmtId="38" fontId="19" fillId="0" borderId="65" xfId="1" applyFont="1" applyFill="1" applyBorder="1" applyAlignment="1">
      <alignment horizontal="center" vertical="center" textRotation="255" shrinkToFit="1"/>
    </xf>
    <xf numFmtId="38" fontId="19" fillId="0" borderId="45" xfId="1" applyFont="1" applyFill="1" applyBorder="1" applyAlignment="1">
      <alignment horizontal="distributed" vertical="center" justifyLastLine="1"/>
    </xf>
    <xf numFmtId="38" fontId="19" fillId="0" borderId="14" xfId="1" applyFont="1" applyFill="1" applyBorder="1" applyAlignment="1">
      <alignment horizontal="distributed" vertical="center" justifyLastLine="1"/>
    </xf>
    <xf numFmtId="38" fontId="19" fillId="0" borderId="16" xfId="1" applyFont="1" applyFill="1" applyBorder="1" applyAlignment="1">
      <alignment horizontal="distributed" vertical="center" justifyLastLine="1"/>
    </xf>
    <xf numFmtId="38" fontId="19" fillId="0" borderId="53" xfId="2" applyFont="1" applyFill="1" applyBorder="1" applyAlignment="1">
      <alignment vertical="center"/>
    </xf>
    <xf numFmtId="38" fontId="19" fillId="0" borderId="33" xfId="2" applyFont="1" applyFill="1" applyBorder="1" applyAlignment="1">
      <alignment vertical="center"/>
    </xf>
    <xf numFmtId="38" fontId="19" fillId="0" borderId="34" xfId="2" applyFont="1" applyFill="1" applyBorder="1" applyAlignment="1">
      <alignment vertical="center"/>
    </xf>
    <xf numFmtId="38" fontId="19" fillId="0" borderId="16" xfId="2" applyFont="1" applyFill="1" applyBorder="1" applyAlignment="1">
      <alignment horizontal="right" vertical="center"/>
    </xf>
    <xf numFmtId="38" fontId="19" fillId="0" borderId="27" xfId="2" applyFont="1" applyFill="1" applyBorder="1" applyAlignment="1">
      <alignment vertical="center"/>
    </xf>
    <xf numFmtId="38" fontId="19" fillId="0" borderId="6" xfId="2" applyFont="1" applyFill="1" applyBorder="1" applyAlignment="1">
      <alignment vertical="center"/>
    </xf>
    <xf numFmtId="38" fontId="19" fillId="0" borderId="23" xfId="2" applyFont="1" applyFill="1" applyBorder="1" applyAlignment="1">
      <alignment vertical="center"/>
    </xf>
    <xf numFmtId="38" fontId="19" fillId="0" borderId="23" xfId="2" applyFont="1" applyFill="1" applyBorder="1" applyAlignment="1">
      <alignment horizontal="right" vertical="center"/>
    </xf>
    <xf numFmtId="38" fontId="19" fillId="0" borderId="35" xfId="2" applyFont="1" applyFill="1" applyBorder="1" applyAlignment="1">
      <alignment horizontal="right" vertical="center"/>
    </xf>
    <xf numFmtId="38" fontId="19" fillId="0" borderId="27" xfId="1" applyFont="1" applyFill="1" applyBorder="1" applyAlignment="1">
      <alignment horizontal="center" vertical="center" wrapText="1" justifyLastLine="1"/>
    </xf>
    <xf numFmtId="38" fontId="19" fillId="0" borderId="6" xfId="1" applyFont="1" applyFill="1" applyBorder="1" applyAlignment="1">
      <alignment horizontal="center" vertical="center" wrapText="1" justifyLastLine="1"/>
    </xf>
    <xf numFmtId="38" fontId="19" fillId="0" borderId="23" xfId="1" applyFont="1" applyFill="1" applyBorder="1" applyAlignment="1">
      <alignment horizontal="center" vertical="center" wrapText="1" justifyLastLine="1"/>
    </xf>
    <xf numFmtId="38" fontId="17" fillId="0" borderId="49" xfId="1" applyFont="1" applyFill="1" applyBorder="1" applyAlignment="1">
      <alignment vertical="center" shrinkToFit="1"/>
    </xf>
    <xf numFmtId="38" fontId="17" fillId="0" borderId="36" xfId="1" applyFont="1" applyFill="1" applyBorder="1" applyAlignment="1">
      <alignment vertical="center" shrinkToFit="1"/>
    </xf>
    <xf numFmtId="38" fontId="17" fillId="0" borderId="37" xfId="1" applyFont="1" applyFill="1" applyBorder="1" applyAlignment="1">
      <alignment vertical="center" shrinkToFit="1"/>
    </xf>
    <xf numFmtId="38" fontId="19" fillId="0" borderId="27" xfId="1" applyFont="1" applyFill="1" applyBorder="1" applyAlignment="1">
      <alignment horizontal="center" vertical="center"/>
    </xf>
    <xf numFmtId="38" fontId="19" fillId="0" borderId="23" xfId="1" applyFont="1" applyFill="1" applyBorder="1" applyAlignment="1">
      <alignment horizontal="center" vertical="center"/>
    </xf>
    <xf numFmtId="38" fontId="19" fillId="0" borderId="6" xfId="1" applyFont="1" applyFill="1" applyBorder="1" applyAlignment="1">
      <alignment horizontal="center" vertical="center"/>
    </xf>
    <xf numFmtId="38" fontId="19" fillId="0" borderId="10" xfId="1" applyFont="1" applyFill="1" applyBorder="1" applyAlignment="1">
      <alignment horizontal="center" vertical="center"/>
    </xf>
    <xf numFmtId="38" fontId="19" fillId="0" borderId="0" xfId="1" applyFont="1" applyFill="1" applyBorder="1" applyAlignment="1">
      <alignment horizontal="center" vertical="center"/>
    </xf>
    <xf numFmtId="38" fontId="19" fillId="0" borderId="17" xfId="1" applyFont="1" applyFill="1" applyBorder="1" applyAlignment="1">
      <alignment horizontal="center" vertical="center"/>
    </xf>
    <xf numFmtId="38" fontId="19" fillId="0" borderId="14" xfId="1" applyFont="1" applyFill="1" applyBorder="1" applyAlignment="1">
      <alignment horizontal="center" vertical="center"/>
    </xf>
    <xf numFmtId="38" fontId="19" fillId="0" borderId="7" xfId="1" applyFont="1" applyFill="1" applyBorder="1" applyAlignment="1">
      <alignment horizontal="distributed" vertical="center" wrapText="1" justifyLastLine="1"/>
    </xf>
    <xf numFmtId="38" fontId="19" fillId="0" borderId="8" xfId="1" applyFont="1" applyFill="1" applyBorder="1" applyAlignment="1">
      <alignment horizontal="distributed" vertical="center" wrapText="1" justifyLastLine="1"/>
    </xf>
    <xf numFmtId="38" fontId="19" fillId="0" borderId="9" xfId="1" applyFont="1" applyFill="1" applyBorder="1" applyAlignment="1">
      <alignment horizontal="distributed" vertical="center" wrapText="1" justifyLastLine="1"/>
    </xf>
    <xf numFmtId="38" fontId="19" fillId="0" borderId="12" xfId="1" applyFont="1" applyFill="1" applyBorder="1" applyAlignment="1">
      <alignment horizontal="distributed" vertical="center" wrapText="1" justifyLastLine="1"/>
    </xf>
    <xf numFmtId="38" fontId="19" fillId="0" borderId="0" xfId="1" applyFont="1" applyFill="1" applyBorder="1" applyAlignment="1">
      <alignment horizontal="distributed" vertical="center" wrapText="1" justifyLastLine="1"/>
    </xf>
    <xf numFmtId="38" fontId="19" fillId="0" borderId="11" xfId="1" applyFont="1" applyFill="1" applyBorder="1" applyAlignment="1">
      <alignment horizontal="distributed" vertical="center" wrapText="1" justifyLastLine="1"/>
    </xf>
    <xf numFmtId="38" fontId="19" fillId="0" borderId="45" xfId="1" applyFont="1" applyFill="1" applyBorder="1" applyAlignment="1">
      <alignment horizontal="distributed" vertical="center" wrapText="1" justifyLastLine="1"/>
    </xf>
    <xf numFmtId="38" fontId="19" fillId="0" borderId="14" xfId="1" applyFont="1" applyFill="1" applyBorder="1" applyAlignment="1">
      <alignment horizontal="distributed" vertical="center" wrapText="1" justifyLastLine="1"/>
    </xf>
    <xf numFmtId="38" fontId="19" fillId="0" borderId="16" xfId="1" applyFont="1" applyFill="1" applyBorder="1" applyAlignment="1">
      <alignment horizontal="distributed" vertical="center" wrapText="1" justifyLastLine="1"/>
    </xf>
    <xf numFmtId="38" fontId="19" fillId="0" borderId="54" xfId="1" applyFont="1" applyFill="1" applyBorder="1" applyAlignment="1">
      <alignment horizontal="center" vertical="center"/>
    </xf>
    <xf numFmtId="38" fontId="19" fillId="0" borderId="49" xfId="1" applyFont="1" applyFill="1" applyBorder="1" applyAlignment="1">
      <alignment horizontal="center" vertical="center"/>
    </xf>
    <xf numFmtId="38" fontId="19" fillId="0" borderId="37" xfId="1" applyFont="1" applyFill="1" applyBorder="1" applyAlignment="1">
      <alignment horizontal="center" vertical="center"/>
    </xf>
    <xf numFmtId="38" fontId="19" fillId="0" borderId="45" xfId="1" applyFont="1" applyFill="1" applyBorder="1" applyAlignment="1">
      <alignment horizontal="center" vertical="center"/>
    </xf>
    <xf numFmtId="38" fontId="19" fillId="0" borderId="16" xfId="1" applyFont="1" applyFill="1" applyBorder="1" applyAlignment="1">
      <alignment horizontal="center" vertical="center"/>
    </xf>
    <xf numFmtId="38" fontId="19" fillId="0" borderId="12" xfId="1" applyFont="1" applyFill="1" applyBorder="1" applyAlignment="1">
      <alignment horizontal="center" vertical="center" shrinkToFit="1"/>
    </xf>
    <xf numFmtId="38" fontId="19" fillId="0" borderId="0" xfId="1" applyFont="1" applyFill="1" applyBorder="1" applyAlignment="1">
      <alignment horizontal="center" vertical="center" shrinkToFit="1"/>
    </xf>
    <xf numFmtId="38" fontId="19" fillId="0" borderId="11" xfId="1" applyFont="1" applyFill="1" applyBorder="1" applyAlignment="1">
      <alignment horizontal="center" vertical="center" shrinkToFit="1"/>
    </xf>
    <xf numFmtId="38" fontId="19" fillId="0" borderId="45" xfId="1" applyFont="1" applyFill="1" applyBorder="1" applyAlignment="1">
      <alignment horizontal="center" vertical="center" shrinkToFit="1"/>
    </xf>
    <xf numFmtId="38" fontId="19" fillId="0" borderId="14" xfId="1" applyFont="1" applyFill="1" applyBorder="1" applyAlignment="1">
      <alignment horizontal="center" vertical="center" shrinkToFit="1"/>
    </xf>
    <xf numFmtId="38" fontId="19" fillId="0" borderId="16" xfId="1" applyFont="1" applyFill="1" applyBorder="1" applyAlignment="1">
      <alignment horizontal="center" vertical="center" shrinkToFit="1"/>
    </xf>
    <xf numFmtId="38" fontId="19" fillId="0" borderId="27" xfId="1" applyFont="1" applyFill="1" applyBorder="1" applyAlignment="1">
      <alignment horizontal="center" vertical="center" shrinkToFit="1"/>
    </xf>
    <xf numFmtId="38" fontId="19" fillId="0" borderId="6" xfId="1" applyFont="1" applyFill="1" applyBorder="1" applyAlignment="1">
      <alignment horizontal="center" vertical="center" shrinkToFit="1"/>
    </xf>
    <xf numFmtId="38" fontId="19" fillId="0" borderId="23" xfId="1" applyFont="1" applyFill="1" applyBorder="1" applyAlignment="1">
      <alignment horizontal="center" vertical="center" shrinkToFit="1"/>
    </xf>
    <xf numFmtId="38" fontId="19" fillId="0" borderId="49" xfId="1" applyFont="1" applyFill="1" applyBorder="1" applyAlignment="1">
      <alignment horizontal="center" vertical="center" wrapText="1"/>
    </xf>
    <xf numFmtId="38" fontId="19" fillId="0" borderId="36" xfId="1" applyFont="1" applyFill="1" applyBorder="1" applyAlignment="1">
      <alignment horizontal="center" vertical="center" wrapText="1"/>
    </xf>
    <xf numFmtId="38" fontId="19" fillId="0" borderId="38" xfId="1" applyFont="1" applyFill="1" applyBorder="1" applyAlignment="1">
      <alignment horizontal="center" vertical="center" wrapText="1"/>
    </xf>
    <xf numFmtId="38" fontId="19" fillId="0" borderId="45" xfId="1" applyFont="1" applyFill="1" applyBorder="1" applyAlignment="1">
      <alignment horizontal="center" vertical="center" wrapText="1"/>
    </xf>
    <xf numFmtId="38" fontId="19" fillId="0" borderId="14" xfId="1" applyFont="1" applyFill="1" applyBorder="1" applyAlignment="1">
      <alignment horizontal="center" vertical="center" wrapText="1"/>
    </xf>
    <xf numFmtId="38" fontId="19" fillId="0" borderId="42" xfId="1" applyFont="1" applyFill="1" applyBorder="1" applyAlignment="1">
      <alignment horizontal="center" vertical="center" wrapText="1"/>
    </xf>
    <xf numFmtId="38" fontId="17" fillId="0" borderId="0" xfId="1" applyFont="1" applyFill="1" applyBorder="1" applyAlignment="1">
      <alignment horizontal="right" vertical="center"/>
    </xf>
    <xf numFmtId="38" fontId="19" fillId="0" borderId="60" xfId="1" applyFont="1" applyFill="1" applyBorder="1" applyAlignment="1">
      <alignment horizontal="right" vertical="center" shrinkToFit="1"/>
    </xf>
    <xf numFmtId="38" fontId="19" fillId="0" borderId="39" xfId="1" applyFont="1" applyFill="1" applyBorder="1" applyAlignment="1">
      <alignment horizontal="right" vertical="center" shrinkToFit="1"/>
    </xf>
    <xf numFmtId="38" fontId="19" fillId="0" borderId="39" xfId="1" applyFont="1" applyFill="1" applyBorder="1" applyAlignment="1">
      <alignment horizontal="right" vertical="center"/>
    </xf>
    <xf numFmtId="181" fontId="19" fillId="0" borderId="60" xfId="1" applyNumberFormat="1" applyFont="1" applyFill="1" applyBorder="1" applyAlignment="1">
      <alignment horizontal="right" vertical="center"/>
    </xf>
    <xf numFmtId="181" fontId="19" fillId="0" borderId="32" xfId="1" applyNumberFormat="1" applyFont="1" applyFill="1" applyBorder="1" applyAlignment="1">
      <alignment horizontal="right" vertical="center"/>
    </xf>
    <xf numFmtId="181" fontId="19" fillId="0" borderId="39" xfId="1" applyNumberFormat="1" applyFont="1" applyFill="1" applyBorder="1" applyAlignment="1">
      <alignment horizontal="right" vertical="center"/>
    </xf>
    <xf numFmtId="38" fontId="19" fillId="0" borderId="40" xfId="1" applyFont="1" applyFill="1" applyBorder="1" applyAlignment="1">
      <alignment horizontal="right" vertical="center"/>
    </xf>
    <xf numFmtId="38" fontId="19" fillId="0" borderId="22" xfId="1" applyFont="1" applyFill="1" applyBorder="1" applyAlignment="1">
      <alignment horizontal="right" vertical="center"/>
    </xf>
    <xf numFmtId="181" fontId="19" fillId="0" borderId="28" xfId="1" applyNumberFormat="1" applyFont="1" applyFill="1" applyBorder="1" applyAlignment="1">
      <alignment horizontal="right" vertical="center"/>
    </xf>
    <xf numFmtId="181" fontId="19" fillId="0" borderId="21" xfId="1" applyNumberFormat="1" applyFont="1" applyFill="1" applyBorder="1" applyAlignment="1">
      <alignment horizontal="right" vertical="center"/>
    </xf>
    <xf numFmtId="181" fontId="19" fillId="0" borderId="22" xfId="1" applyNumberFormat="1" applyFont="1" applyFill="1" applyBorder="1" applyAlignment="1">
      <alignment horizontal="right" vertical="center"/>
    </xf>
    <xf numFmtId="38" fontId="19" fillId="0" borderId="25" xfId="1" applyFont="1" applyFill="1" applyBorder="1" applyAlignment="1">
      <alignment horizontal="right" vertical="center"/>
    </xf>
    <xf numFmtId="38" fontId="19" fillId="0" borderId="19" xfId="1" applyFont="1" applyFill="1" applyBorder="1" applyAlignment="1">
      <alignment horizontal="center" vertical="center" shrinkToFit="1"/>
    </xf>
    <xf numFmtId="38" fontId="19" fillId="0" borderId="21" xfId="1" applyFont="1" applyFill="1" applyBorder="1" applyAlignment="1">
      <alignment horizontal="center" vertical="center" shrinkToFit="1"/>
    </xf>
    <xf numFmtId="38" fontId="19" fillId="0" borderId="22" xfId="1" applyFont="1" applyFill="1" applyBorder="1" applyAlignment="1">
      <alignment horizontal="center" vertical="center" shrinkToFit="1"/>
    </xf>
    <xf numFmtId="38" fontId="18" fillId="0" borderId="28" xfId="1" applyFont="1" applyFill="1" applyBorder="1" applyAlignment="1">
      <alignment horizontal="center" vertical="center" wrapText="1"/>
    </xf>
    <xf numFmtId="38" fontId="18" fillId="0" borderId="21" xfId="1" applyFont="1" applyFill="1" applyBorder="1" applyAlignment="1">
      <alignment horizontal="center" vertical="center" wrapText="1"/>
    </xf>
    <xf numFmtId="38" fontId="18" fillId="0" borderId="22" xfId="1" applyFont="1" applyFill="1" applyBorder="1" applyAlignment="1">
      <alignment horizontal="center" vertical="center" wrapText="1"/>
    </xf>
    <xf numFmtId="177" fontId="19" fillId="0" borderId="28" xfId="1" quotePrefix="1" applyNumberFormat="1" applyFont="1" applyFill="1" applyBorder="1" applyAlignment="1">
      <alignment horizontal="right" vertical="center" shrinkToFit="1"/>
    </xf>
    <xf numFmtId="177" fontId="19" fillId="0" borderId="22" xfId="1" quotePrefix="1" applyNumberFormat="1" applyFont="1" applyFill="1" applyBorder="1" applyAlignment="1">
      <alignment horizontal="right" vertical="center" shrinkToFit="1"/>
    </xf>
    <xf numFmtId="177" fontId="19" fillId="0" borderId="53" xfId="1" quotePrefix="1" applyNumberFormat="1" applyFont="1" applyFill="1" applyBorder="1" applyAlignment="1">
      <alignment horizontal="right" vertical="center"/>
    </xf>
    <xf numFmtId="177" fontId="19" fillId="0" borderId="34" xfId="1" quotePrefix="1" applyNumberFormat="1" applyFont="1" applyFill="1" applyBorder="1" applyAlignment="1">
      <alignment horizontal="right" vertical="center"/>
    </xf>
    <xf numFmtId="177" fontId="19" fillId="0" borderId="53" xfId="1" applyNumberFormat="1" applyFont="1" applyFill="1" applyBorder="1" applyAlignment="1">
      <alignment horizontal="right" vertical="center"/>
    </xf>
    <xf numFmtId="177" fontId="19" fillId="0" borderId="33" xfId="1" applyNumberFormat="1" applyFont="1" applyFill="1" applyBorder="1" applyAlignment="1">
      <alignment horizontal="right" vertical="center"/>
    </xf>
    <xf numFmtId="177" fontId="19" fillId="0" borderId="34" xfId="1" applyNumberFormat="1" applyFont="1" applyFill="1" applyBorder="1" applyAlignment="1">
      <alignment horizontal="right" vertical="center"/>
    </xf>
    <xf numFmtId="177" fontId="19" fillId="0" borderId="53" xfId="1" quotePrefix="1" applyNumberFormat="1" applyFont="1" applyFill="1" applyBorder="1" applyAlignment="1">
      <alignment horizontal="right" vertical="center" shrinkToFit="1"/>
    </xf>
    <xf numFmtId="177" fontId="19" fillId="0" borderId="34" xfId="1" quotePrefix="1" applyNumberFormat="1" applyFont="1" applyFill="1" applyBorder="1" applyAlignment="1">
      <alignment horizontal="right" vertical="center" shrinkToFit="1"/>
    </xf>
    <xf numFmtId="177" fontId="19" fillId="0" borderId="41" xfId="1" applyNumberFormat="1" applyFont="1" applyFill="1" applyBorder="1" applyAlignment="1">
      <alignment horizontal="right" vertical="center"/>
    </xf>
    <xf numFmtId="38" fontId="19" fillId="0" borderId="60" xfId="1" applyFont="1" applyFill="1" applyBorder="1" applyAlignment="1">
      <alignment horizontal="center" vertical="center"/>
    </xf>
    <xf numFmtId="38" fontId="19" fillId="0" borderId="23" xfId="1" applyFont="1" applyFill="1" applyBorder="1" applyAlignment="1">
      <alignment horizontal="right" vertical="center"/>
    </xf>
    <xf numFmtId="181" fontId="19" fillId="0" borderId="27" xfId="1" applyNumberFormat="1" applyFont="1" applyFill="1" applyBorder="1" applyAlignment="1">
      <alignment horizontal="right" vertical="center"/>
    </xf>
    <xf numFmtId="181" fontId="19" fillId="0" borderId="6" xfId="1" applyNumberFormat="1" applyFont="1" applyFill="1" applyBorder="1" applyAlignment="1">
      <alignment horizontal="right" vertical="center"/>
    </xf>
    <xf numFmtId="181" fontId="19" fillId="0" borderId="23" xfId="1" applyNumberFormat="1" applyFont="1" applyFill="1" applyBorder="1" applyAlignment="1">
      <alignment horizontal="right" vertical="center"/>
    </xf>
    <xf numFmtId="38" fontId="19" fillId="0" borderId="35" xfId="1" applyFont="1" applyFill="1" applyBorder="1" applyAlignment="1">
      <alignment horizontal="right" vertical="center"/>
    </xf>
    <xf numFmtId="38" fontId="19" fillId="0" borderId="28" xfId="1" applyFont="1" applyFill="1" applyBorder="1" applyAlignment="1">
      <alignment horizontal="distributed" vertical="center" justifyLastLine="1" shrinkToFit="1"/>
    </xf>
    <xf numFmtId="38" fontId="19" fillId="0" borderId="21" xfId="1" applyFont="1" applyFill="1" applyBorder="1" applyAlignment="1">
      <alignment horizontal="distributed" vertical="center" justifyLastLine="1" shrinkToFit="1"/>
    </xf>
    <xf numFmtId="38" fontId="19" fillId="0" borderId="22" xfId="1" applyFont="1" applyFill="1" applyBorder="1" applyAlignment="1">
      <alignment horizontal="distributed" vertical="center" justifyLastLine="1" shrinkToFit="1"/>
    </xf>
    <xf numFmtId="38" fontId="19" fillId="0" borderId="7" xfId="1" applyFont="1" applyFill="1" applyBorder="1" applyAlignment="1">
      <alignment horizontal="center" vertical="center" shrinkToFit="1"/>
    </xf>
    <xf numFmtId="38" fontId="19" fillId="0" borderId="8" xfId="1" applyFont="1" applyFill="1" applyBorder="1" applyAlignment="1">
      <alignment horizontal="center" vertical="center" shrinkToFit="1"/>
    </xf>
    <xf numFmtId="38" fontId="19" fillId="0" borderId="9" xfId="1" applyFont="1" applyFill="1" applyBorder="1" applyAlignment="1">
      <alignment horizontal="center" vertical="center" shrinkToFit="1"/>
    </xf>
    <xf numFmtId="38" fontId="19" fillId="0" borderId="7" xfId="1" applyFont="1" applyFill="1" applyBorder="1" applyAlignment="1">
      <alignment horizontal="center" vertical="center"/>
    </xf>
    <xf numFmtId="38" fontId="19" fillId="0" borderId="54" xfId="1" applyFont="1" applyFill="1" applyBorder="1" applyAlignment="1">
      <alignment horizontal="center" vertical="center" shrinkToFit="1"/>
    </xf>
    <xf numFmtId="38" fontId="19" fillId="0" borderId="42" xfId="1" applyFont="1" applyFill="1" applyBorder="1" applyAlignment="1">
      <alignment horizontal="center" vertical="center" shrinkToFit="1"/>
    </xf>
    <xf numFmtId="38" fontId="3" fillId="0" borderId="27" xfId="1" applyFont="1" applyFill="1" applyBorder="1" applyAlignment="1">
      <alignment horizontal="center" vertical="center" shrinkToFit="1"/>
    </xf>
    <xf numFmtId="38" fontId="3" fillId="0" borderId="23" xfId="1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23" xfId="0" applyFont="1" applyFill="1" applyBorder="1" applyAlignment="1">
      <alignment horizontal="distributed" vertical="center" justifyLastLine="1"/>
    </xf>
    <xf numFmtId="0" fontId="19" fillId="0" borderId="27" xfId="0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right" vertical="center"/>
    </xf>
    <xf numFmtId="0" fontId="19" fillId="0" borderId="35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right" vertical="center"/>
    </xf>
    <xf numFmtId="0" fontId="19" fillId="0" borderId="21" xfId="0" applyFont="1" applyFill="1" applyBorder="1" applyAlignment="1">
      <alignment horizontal="right" vertical="center"/>
    </xf>
    <xf numFmtId="0" fontId="19" fillId="0" borderId="25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right" vertical="center"/>
    </xf>
    <xf numFmtId="0" fontId="19" fillId="0" borderId="22" xfId="0" applyFont="1" applyFill="1" applyBorder="1" applyAlignment="1">
      <alignment horizontal="right" vertical="center"/>
    </xf>
    <xf numFmtId="0" fontId="3" fillId="0" borderId="65" xfId="0" applyFont="1" applyFill="1" applyBorder="1" applyAlignment="1">
      <alignment horizontal="center" vertical="center" textRotation="255"/>
    </xf>
    <xf numFmtId="0" fontId="3" fillId="0" borderId="37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27" xfId="0" applyFont="1" applyFill="1" applyBorder="1" applyAlignment="1">
      <alignment horizontal="distributed" vertical="center" justifyLastLine="1" shrinkToFit="1"/>
    </xf>
    <xf numFmtId="0" fontId="3" fillId="0" borderId="6" xfId="0" applyFont="1" applyFill="1" applyBorder="1" applyAlignment="1">
      <alignment horizontal="distributed" vertical="center" justifyLastLine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38" fontId="19" fillId="0" borderId="21" xfId="2" applyFont="1" applyFill="1" applyBorder="1" applyAlignment="1">
      <alignment horizontal="right" vertical="center"/>
    </xf>
    <xf numFmtId="38" fontId="19" fillId="0" borderId="22" xfId="2" applyFont="1" applyFill="1" applyBorder="1" applyAlignment="1">
      <alignment horizontal="right" vertical="center"/>
    </xf>
    <xf numFmtId="38" fontId="19" fillId="0" borderId="29" xfId="2" applyFont="1" applyFill="1" applyBorder="1" applyAlignment="1">
      <alignment horizontal="right" vertical="center"/>
    </xf>
    <xf numFmtId="38" fontId="19" fillId="0" borderId="28" xfId="2" applyFont="1" applyFill="1" applyBorder="1" applyAlignment="1">
      <alignment horizontal="right" vertical="center"/>
    </xf>
    <xf numFmtId="38" fontId="19" fillId="0" borderId="30" xfId="2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justifyLastLine="1" shrinkToFit="1"/>
    </xf>
    <xf numFmtId="0" fontId="3" fillId="0" borderId="8" xfId="0" applyFont="1" applyFill="1" applyBorder="1" applyAlignment="1">
      <alignment horizontal="distributed" vertical="center" justifyLastLine="1" shrinkToFit="1"/>
    </xf>
    <xf numFmtId="0" fontId="3" fillId="0" borderId="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distributed" vertical="center" justifyLastLine="1" shrinkToFit="1"/>
    </xf>
    <xf numFmtId="0" fontId="3" fillId="0" borderId="45" xfId="0" applyFont="1" applyFill="1" applyBorder="1" applyAlignment="1">
      <alignment horizontal="distributed" vertical="center" justifyLastLine="1" shrinkToFit="1"/>
    </xf>
    <xf numFmtId="0" fontId="3" fillId="0" borderId="14" xfId="0" applyFont="1" applyFill="1" applyBorder="1" applyAlignment="1">
      <alignment horizontal="distributed" vertical="center" justifyLastLine="1" shrinkToFit="1"/>
    </xf>
    <xf numFmtId="0" fontId="3" fillId="0" borderId="42" xfId="0" applyFont="1" applyFill="1" applyBorder="1" applyAlignment="1">
      <alignment horizontal="distributed" vertical="center" justifyLastLine="1" shrinkToFit="1"/>
    </xf>
    <xf numFmtId="38" fontId="3" fillId="0" borderId="19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19" fillId="0" borderId="25" xfId="2" applyFont="1" applyFill="1" applyBorder="1" applyAlignment="1">
      <alignment horizontal="right" vertical="center"/>
    </xf>
    <xf numFmtId="38" fontId="19" fillId="0" borderId="19" xfId="2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distributed" vertical="center" justifyLastLine="1" shrinkToFit="1"/>
    </xf>
    <xf numFmtId="38" fontId="3" fillId="0" borderId="27" xfId="1" applyFont="1" applyFill="1" applyBorder="1" applyAlignment="1">
      <alignment horizontal="distributed" vertical="center" justifyLastLine="1" shrinkToFit="1"/>
    </xf>
    <xf numFmtId="38" fontId="3" fillId="0" borderId="6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19" fillId="0" borderId="3" xfId="2" applyFont="1" applyFill="1" applyBorder="1" applyAlignment="1">
      <alignment horizontal="right" vertical="center"/>
    </xf>
    <xf numFmtId="38" fontId="19" fillId="0" borderId="24" xfId="2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1" xfId="2" applyFont="1" applyFill="1" applyBorder="1" applyAlignment="1">
      <alignment horizontal="right" vertical="center"/>
    </xf>
    <xf numFmtId="38" fontId="3" fillId="0" borderId="26" xfId="1" applyFont="1" applyFill="1" applyBorder="1" applyAlignment="1">
      <alignment horizontal="center" vertical="center" textRotation="255" shrinkToFit="1"/>
    </xf>
    <xf numFmtId="38" fontId="3" fillId="0" borderId="18" xfId="1" applyFont="1" applyFill="1" applyBorder="1" applyAlignment="1">
      <alignment horizontal="center" vertical="center" textRotation="255" shrinkToFit="1"/>
    </xf>
    <xf numFmtId="38" fontId="3" fillId="0" borderId="4" xfId="1" applyFont="1" applyFill="1" applyBorder="1" applyAlignment="1">
      <alignment horizontal="center" vertical="center" textRotation="255" shrinkToFit="1"/>
    </xf>
    <xf numFmtId="38" fontId="3" fillId="0" borderId="27" xfId="1" applyFont="1" applyFill="1" applyBorder="1" applyAlignment="1">
      <alignment horizontal="center" vertical="center" justifyLastLine="1" shrinkToFit="1"/>
    </xf>
    <xf numFmtId="38" fontId="3" fillId="0" borderId="6" xfId="1" applyFont="1" applyFill="1" applyBorder="1" applyAlignment="1">
      <alignment horizontal="center" vertical="center" justifyLastLine="1" shrinkToFit="1"/>
    </xf>
    <xf numFmtId="38" fontId="3" fillId="0" borderId="3" xfId="1" applyFont="1" applyFill="1" applyBorder="1" applyAlignment="1">
      <alignment horizontal="center" vertical="center" textRotation="255" shrinkToFit="1"/>
    </xf>
    <xf numFmtId="38" fontId="3" fillId="0" borderId="6" xfId="1" applyFont="1" applyFill="1" applyBorder="1" applyAlignment="1">
      <alignment horizontal="distributed" vertical="center" justifyLastLine="1" shrinkToFit="1"/>
    </xf>
    <xf numFmtId="38" fontId="18" fillId="0" borderId="49" xfId="1" applyFont="1" applyFill="1" applyBorder="1" applyAlignment="1">
      <alignment horizontal="center" vertical="center" textRotation="255" wrapText="1"/>
    </xf>
    <xf numFmtId="38" fontId="18" fillId="0" borderId="37" xfId="1" applyFont="1" applyFill="1" applyBorder="1" applyAlignment="1">
      <alignment horizontal="center" vertical="center" textRotation="255" wrapText="1"/>
    </xf>
    <xf numFmtId="38" fontId="18" fillId="0" borderId="12" xfId="1" applyFont="1" applyFill="1" applyBorder="1" applyAlignment="1">
      <alignment horizontal="center" vertical="center" textRotation="255" wrapText="1"/>
    </xf>
    <xf numFmtId="38" fontId="18" fillId="0" borderId="11" xfId="1" applyFont="1" applyFill="1" applyBorder="1" applyAlignment="1">
      <alignment horizontal="center" vertical="center" textRotation="255" wrapText="1"/>
    </xf>
    <xf numFmtId="38" fontId="18" fillId="0" borderId="45" xfId="1" applyFont="1" applyFill="1" applyBorder="1" applyAlignment="1">
      <alignment horizontal="center" vertical="center" textRotation="255" wrapText="1"/>
    </xf>
    <xf numFmtId="38" fontId="18" fillId="0" borderId="16" xfId="1" applyFont="1" applyFill="1" applyBorder="1" applyAlignment="1">
      <alignment horizontal="center" vertical="center" textRotation="255" wrapText="1"/>
    </xf>
    <xf numFmtId="38" fontId="3" fillId="0" borderId="3" xfId="1" applyFont="1" applyFill="1" applyBorder="1" applyAlignment="1">
      <alignment horizontal="distributed" vertical="center" shrinkToFit="1"/>
    </xf>
    <xf numFmtId="38" fontId="3" fillId="0" borderId="27" xfId="1" applyFont="1" applyFill="1" applyBorder="1" applyAlignment="1">
      <alignment horizontal="distributed" vertical="center" shrinkToFit="1"/>
    </xf>
    <xf numFmtId="38" fontId="3" fillId="0" borderId="3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18" fillId="0" borderId="7" xfId="1" applyFont="1" applyFill="1" applyBorder="1" applyAlignment="1">
      <alignment horizontal="center" vertical="center" wrapText="1"/>
    </xf>
    <xf numFmtId="38" fontId="18" fillId="0" borderId="8" xfId="1" applyFont="1" applyFill="1" applyBorder="1" applyAlignment="1">
      <alignment horizontal="center" vertical="center" wrapText="1"/>
    </xf>
    <xf numFmtId="38" fontId="18" fillId="0" borderId="54" xfId="1" applyFont="1" applyFill="1" applyBorder="1" applyAlignment="1">
      <alignment horizontal="center" vertical="center" wrapText="1"/>
    </xf>
    <xf numFmtId="38" fontId="18" fillId="0" borderId="45" xfId="1" applyFont="1" applyFill="1" applyBorder="1" applyAlignment="1">
      <alignment horizontal="center" vertical="center" wrapText="1"/>
    </xf>
    <xf numFmtId="38" fontId="18" fillId="0" borderId="14" xfId="1" applyFont="1" applyFill="1" applyBorder="1" applyAlignment="1">
      <alignment horizontal="center" vertical="center" wrapText="1"/>
    </xf>
    <xf numFmtId="38" fontId="18" fillId="0" borderId="42" xfId="1" applyFont="1" applyFill="1" applyBorder="1" applyAlignment="1">
      <alignment horizontal="center" vertical="center" wrapText="1"/>
    </xf>
    <xf numFmtId="38" fontId="3" fillId="0" borderId="34" xfId="1" applyFont="1" applyFill="1" applyBorder="1" applyAlignment="1">
      <alignment horizontal="center" vertical="center"/>
    </xf>
    <xf numFmtId="38" fontId="3" fillId="0" borderId="55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45" xfId="1" applyFont="1" applyFill="1" applyBorder="1" applyAlignment="1">
      <alignment horizontal="center" vertical="center"/>
    </xf>
    <xf numFmtId="38" fontId="3" fillId="0" borderId="65" xfId="1" applyFont="1" applyFill="1" applyBorder="1" applyAlignment="1">
      <alignment horizontal="center" vertical="center" textRotation="255"/>
    </xf>
    <xf numFmtId="38" fontId="3" fillId="0" borderId="10" xfId="1" applyFont="1" applyFill="1" applyBorder="1" applyAlignment="1">
      <alignment horizontal="center" vertical="center" textRotation="255"/>
    </xf>
    <xf numFmtId="38" fontId="3" fillId="0" borderId="17" xfId="1" applyFont="1" applyFill="1" applyBorder="1" applyAlignment="1">
      <alignment horizontal="center" vertical="center" textRotation="255"/>
    </xf>
    <xf numFmtId="38" fontId="19" fillId="0" borderId="8" xfId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38" fontId="19" fillId="0" borderId="45" xfId="1" applyFont="1" applyFill="1" applyBorder="1" applyAlignment="1">
      <alignment horizontal="right" vertical="center"/>
    </xf>
    <xf numFmtId="38" fontId="19" fillId="0" borderId="14" xfId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29" xfId="0" applyFont="1" applyFill="1" applyBorder="1" applyAlignment="1">
      <alignment horizontal="distributed" vertical="center" justifyLastLine="1"/>
    </xf>
    <xf numFmtId="0" fontId="3" fillId="0" borderId="62" xfId="0" applyFont="1" applyFill="1" applyBorder="1" applyAlignment="1">
      <alignment horizontal="center" vertical="center" textRotation="255"/>
    </xf>
    <xf numFmtId="0" fontId="3" fillId="0" borderId="55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55" xfId="0" applyFont="1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center" vertical="center"/>
    </xf>
    <xf numFmtId="38" fontId="19" fillId="0" borderId="28" xfId="1" applyFont="1" applyFill="1" applyBorder="1" applyAlignment="1">
      <alignment horizontal="right" vertical="center" shrinkToFit="1"/>
    </xf>
    <xf numFmtId="38" fontId="19" fillId="0" borderId="21" xfId="1" applyFont="1" applyFill="1" applyBorder="1" applyAlignment="1">
      <alignment horizontal="right" vertical="center" shrinkToFit="1"/>
    </xf>
    <xf numFmtId="188" fontId="19" fillId="0" borderId="23" xfId="1" applyNumberFormat="1" applyFont="1" applyFill="1" applyBorder="1" applyAlignment="1">
      <alignment horizontal="right" vertical="center" shrinkToFit="1"/>
    </xf>
    <xf numFmtId="188" fontId="19" fillId="0" borderId="3" xfId="1" applyNumberFormat="1" applyFont="1" applyFill="1" applyBorder="1" applyAlignment="1">
      <alignment horizontal="right" vertical="center" shrinkToFit="1"/>
    </xf>
    <xf numFmtId="188" fontId="19" fillId="0" borderId="37" xfId="1" applyNumberFormat="1" applyFont="1" applyFill="1" applyBorder="1" applyAlignment="1">
      <alignment horizontal="right" vertical="center" shrinkToFit="1"/>
    </xf>
    <xf numFmtId="188" fontId="19" fillId="0" borderId="74" xfId="1" applyNumberFormat="1" applyFont="1" applyFill="1" applyBorder="1" applyAlignment="1">
      <alignment horizontal="right" vertical="center" shrinkToFit="1"/>
    </xf>
    <xf numFmtId="188" fontId="19" fillId="0" borderId="24" xfId="1" applyNumberFormat="1" applyFont="1" applyFill="1" applyBorder="1" applyAlignment="1">
      <alignment horizontal="right" vertical="center" shrinkToFit="1"/>
    </xf>
    <xf numFmtId="38" fontId="19" fillId="0" borderId="27" xfId="1" applyFont="1" applyFill="1" applyBorder="1" applyAlignment="1">
      <alignment horizontal="right" vertical="center" shrinkToFit="1"/>
    </xf>
    <xf numFmtId="38" fontId="19" fillId="0" borderId="6" xfId="1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 textRotation="255"/>
    </xf>
    <xf numFmtId="38" fontId="19" fillId="0" borderId="3" xfId="1" applyFont="1" applyFill="1" applyBorder="1" applyAlignment="1">
      <alignment horizontal="right" vertical="center" shrinkToFit="1"/>
    </xf>
    <xf numFmtId="38" fontId="19" fillId="0" borderId="53" xfId="1" applyFont="1" applyFill="1" applyBorder="1" applyAlignment="1">
      <alignment horizontal="right" vertical="center" shrinkToFit="1"/>
    </xf>
    <xf numFmtId="38" fontId="19" fillId="0" borderId="33" xfId="1" applyFont="1" applyFill="1" applyBorder="1" applyAlignment="1">
      <alignment horizontal="right" vertical="center" shrinkToFit="1"/>
    </xf>
    <xf numFmtId="188" fontId="19" fillId="0" borderId="34" xfId="1" applyNumberFormat="1" applyFont="1" applyFill="1" applyBorder="1" applyAlignment="1">
      <alignment horizontal="right" vertical="center" shrinkToFit="1"/>
    </xf>
    <xf numFmtId="188" fontId="19" fillId="0" borderId="57" xfId="1" applyNumberFormat="1" applyFont="1" applyFill="1" applyBorder="1" applyAlignment="1">
      <alignment horizontal="right" vertical="center" shrinkToFit="1"/>
    </xf>
    <xf numFmtId="38" fontId="17" fillId="0" borderId="27" xfId="1" applyFont="1" applyFill="1" applyBorder="1" applyAlignment="1">
      <alignment horizontal="right" vertical="center"/>
    </xf>
    <xf numFmtId="0" fontId="1" fillId="0" borderId="35" xfId="0" applyFont="1" applyFill="1" applyBorder="1" applyAlignment="1"/>
    <xf numFmtId="38" fontId="17" fillId="0" borderId="1" xfId="1" applyFont="1" applyFill="1" applyBorder="1" applyAlignment="1">
      <alignment horizontal="right" vertical="center"/>
    </xf>
    <xf numFmtId="38" fontId="17" fillId="0" borderId="35" xfId="1" applyFont="1" applyFill="1" applyBorder="1" applyAlignment="1">
      <alignment horizontal="right" vertical="center"/>
    </xf>
    <xf numFmtId="38" fontId="3" fillId="0" borderId="27" xfId="1" applyFont="1" applyFill="1" applyBorder="1" applyAlignment="1">
      <alignment vertical="center" shrinkToFit="1"/>
    </xf>
    <xf numFmtId="0" fontId="1" fillId="0" borderId="23" xfId="0" applyFont="1" applyFill="1" applyBorder="1"/>
    <xf numFmtId="38" fontId="3" fillId="0" borderId="19" xfId="1" applyFont="1" applyFill="1" applyBorder="1" applyAlignment="1">
      <alignment horizontal="distributed" vertical="center"/>
    </xf>
    <xf numFmtId="0" fontId="1" fillId="0" borderId="21" xfId="0" applyFont="1" applyFill="1" applyBorder="1" applyAlignment="1">
      <alignment horizontal="distributed" vertical="center"/>
    </xf>
    <xf numFmtId="38" fontId="17" fillId="0" borderId="28" xfId="1" applyFont="1" applyFill="1" applyBorder="1" applyAlignment="1">
      <alignment horizontal="right" vertical="center"/>
    </xf>
    <xf numFmtId="0" fontId="1" fillId="0" borderId="25" xfId="0" applyFont="1" applyFill="1" applyBorder="1" applyAlignment="1"/>
    <xf numFmtId="38" fontId="17" fillId="0" borderId="19" xfId="1" applyFont="1" applyFill="1" applyBorder="1" applyAlignment="1">
      <alignment horizontal="right" vertical="center"/>
    </xf>
    <xf numFmtId="38" fontId="17" fillId="0" borderId="25" xfId="1" applyFont="1" applyFill="1" applyBorder="1" applyAlignment="1">
      <alignment horizontal="right" vertical="center"/>
    </xf>
    <xf numFmtId="38" fontId="3" fillId="0" borderId="67" xfId="1" applyFont="1" applyFill="1" applyBorder="1" applyAlignment="1">
      <alignment vertical="top" textRotation="255" shrinkToFit="1"/>
    </xf>
    <xf numFmtId="38" fontId="3" fillId="0" borderId="47" xfId="1" applyFont="1" applyFill="1" applyBorder="1" applyAlignment="1">
      <alignment vertical="top" textRotation="255" shrinkToFit="1"/>
    </xf>
    <xf numFmtId="38" fontId="3" fillId="0" borderId="68" xfId="1" applyFont="1" applyFill="1" applyBorder="1" applyAlignment="1">
      <alignment vertical="top" textRotation="255" shrinkToFit="1"/>
    </xf>
    <xf numFmtId="38" fontId="3" fillId="0" borderId="27" xfId="1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distributed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38" fontId="19" fillId="0" borderId="2" xfId="1" applyFont="1" applyFill="1" applyBorder="1" applyAlignment="1">
      <alignment vertical="center" wrapText="1" shrinkToFit="1"/>
    </xf>
    <xf numFmtId="0" fontId="34" fillId="0" borderId="3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vertical="center" wrapText="1" shrinkToFit="1"/>
    </xf>
    <xf numFmtId="38" fontId="3" fillId="0" borderId="26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10" fillId="0" borderId="65" xfId="1" applyFont="1" applyFill="1" applyBorder="1" applyAlignment="1">
      <alignment horizontal="center" vertical="center" shrinkToFit="1"/>
    </xf>
    <xf numFmtId="38" fontId="10" fillId="0" borderId="37" xfId="1" applyFont="1" applyFill="1" applyBorder="1" applyAlignment="1">
      <alignment horizontal="center" vertical="center" shrinkToFit="1"/>
    </xf>
    <xf numFmtId="38" fontId="10" fillId="0" borderId="10" xfId="1" applyFont="1" applyFill="1" applyBorder="1" applyAlignment="1">
      <alignment horizontal="center" vertical="center" shrinkToFit="1"/>
    </xf>
    <xf numFmtId="38" fontId="10" fillId="0" borderId="11" xfId="1" applyFont="1" applyFill="1" applyBorder="1" applyAlignment="1">
      <alignment horizontal="center" vertical="center" shrinkToFit="1"/>
    </xf>
    <xf numFmtId="38" fontId="10" fillId="0" borderId="58" xfId="1" applyFont="1" applyFill="1" applyBorder="1" applyAlignment="1">
      <alignment horizontal="center" vertical="center" shrinkToFit="1"/>
    </xf>
    <xf numFmtId="38" fontId="10" fillId="0" borderId="66" xfId="1" applyFont="1" applyFill="1" applyBorder="1" applyAlignment="1">
      <alignment horizontal="center" vertical="center" shrinkToFit="1"/>
    </xf>
    <xf numFmtId="56" fontId="3" fillId="0" borderId="5" xfId="0" quotePrefix="1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56" fontId="3" fillId="0" borderId="5" xfId="0" quotePrefix="1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/>
    </xf>
    <xf numFmtId="0" fontId="1" fillId="0" borderId="54" xfId="0" applyFont="1" applyFill="1" applyBorder="1" applyAlignment="1"/>
    <xf numFmtId="0" fontId="1" fillId="0" borderId="45" xfId="0" applyFont="1" applyFill="1" applyBorder="1" applyAlignment="1"/>
    <xf numFmtId="0" fontId="1" fillId="0" borderId="42" xfId="0" applyFont="1" applyFill="1" applyBorder="1" applyAlignment="1"/>
    <xf numFmtId="0" fontId="1" fillId="0" borderId="17" xfId="0" applyFont="1" applyFill="1" applyBorder="1" applyAlignment="1"/>
    <xf numFmtId="38" fontId="3" fillId="0" borderId="1" xfId="1" applyNumberFormat="1" applyFont="1" applyFill="1" applyBorder="1" applyAlignment="1">
      <alignment horizontal="distributed" vertical="center"/>
    </xf>
    <xf numFmtId="0" fontId="1" fillId="0" borderId="3" xfId="0" applyFont="1" applyFill="1" applyBorder="1"/>
    <xf numFmtId="38" fontId="17" fillId="0" borderId="63" xfId="1" applyFont="1" applyFill="1" applyBorder="1" applyAlignment="1">
      <alignment horizontal="center" vertical="center" wrapText="1"/>
    </xf>
    <xf numFmtId="38" fontId="17" fillId="0" borderId="64" xfId="1" applyFont="1" applyFill="1" applyBorder="1" applyAlignment="1">
      <alignment horizontal="center" vertical="center" wrapText="1"/>
    </xf>
    <xf numFmtId="38" fontId="3" fillId="0" borderId="61" xfId="1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center" shrinkToFit="1"/>
    </xf>
    <xf numFmtId="38" fontId="10" fillId="0" borderId="65" xfId="1" applyFont="1" applyFill="1" applyBorder="1" applyAlignment="1">
      <alignment horizontal="center" vertical="center" textRotation="255" wrapText="1"/>
    </xf>
    <xf numFmtId="38" fontId="10" fillId="0" borderId="36" xfId="1" applyFont="1" applyFill="1" applyBorder="1" applyAlignment="1">
      <alignment horizontal="center" vertical="center" textRotation="255" wrapText="1"/>
    </xf>
    <xf numFmtId="38" fontId="10" fillId="0" borderId="10" xfId="1" applyFont="1" applyFill="1" applyBorder="1" applyAlignment="1">
      <alignment horizontal="center" vertical="center" textRotation="255" wrapText="1"/>
    </xf>
    <xf numFmtId="38" fontId="10" fillId="0" borderId="0" xfId="1" applyFont="1" applyFill="1" applyBorder="1" applyAlignment="1">
      <alignment horizontal="center" vertical="center" textRotation="255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3" fontId="30" fillId="0" borderId="0" xfId="0" applyNumberFormat="1" applyFont="1" applyFill="1" applyAlignment="1">
      <alignment vertical="center"/>
    </xf>
    <xf numFmtId="0" fontId="35" fillId="0" borderId="0" xfId="0" applyFont="1" applyFill="1" applyAlignment="1">
      <alignment vertical="center"/>
    </xf>
    <xf numFmtId="38" fontId="19" fillId="0" borderId="28" xfId="1" applyFont="1" applyFill="1" applyBorder="1" applyAlignment="1">
      <alignment horizontal="center" vertical="center"/>
    </xf>
    <xf numFmtId="38" fontId="19" fillId="0" borderId="21" xfId="1" applyFont="1" applyFill="1" applyBorder="1" applyAlignment="1">
      <alignment horizontal="center" vertical="center"/>
    </xf>
    <xf numFmtId="38" fontId="19" fillId="0" borderId="22" xfId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22" xfId="0" applyFont="1" applyFill="1" applyBorder="1" applyAlignment="1">
      <alignment horizontal="distributed" vertical="center" justifyLastLine="1"/>
    </xf>
    <xf numFmtId="0" fontId="19" fillId="0" borderId="28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92" xfId="0" applyFont="1" applyFill="1" applyBorder="1" applyAlignment="1">
      <alignment horizontal="center" vertical="center"/>
    </xf>
    <xf numFmtId="0" fontId="3" fillId="0" borderId="1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19" fillId="0" borderId="76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distributed" vertical="center" justifyLastLine="1"/>
    </xf>
    <xf numFmtId="0" fontId="3" fillId="0" borderId="36" xfId="0" applyFont="1" applyFill="1" applyBorder="1" applyAlignment="1">
      <alignment horizontal="distributed" vertical="center" justifyLastLine="1"/>
    </xf>
    <xf numFmtId="0" fontId="3" fillId="0" borderId="37" xfId="0" applyFont="1" applyFill="1" applyBorder="1" applyAlignment="1">
      <alignment horizontal="distributed" vertical="center" justifyLastLine="1"/>
    </xf>
    <xf numFmtId="38" fontId="19" fillId="0" borderId="36" xfId="1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28" fillId="0" borderId="69" xfId="0" applyFont="1" applyFill="1" applyBorder="1" applyAlignment="1">
      <alignment horizontal="center" vertical="center" wrapText="1"/>
    </xf>
    <xf numFmtId="0" fontId="28" fillId="0" borderId="11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justifyLastLine="1"/>
    </xf>
    <xf numFmtId="0" fontId="3" fillId="0" borderId="8" xfId="0" applyFont="1" applyFill="1" applyBorder="1" applyAlignment="1">
      <alignment horizontal="center" vertical="center" justifyLastLine="1"/>
    </xf>
    <xf numFmtId="0" fontId="3" fillId="0" borderId="9" xfId="0" applyFont="1" applyFill="1" applyBorder="1" applyAlignment="1">
      <alignment horizontal="center" vertical="center" justifyLastLine="1"/>
    </xf>
    <xf numFmtId="0" fontId="3" fillId="0" borderId="45" xfId="0" applyFont="1" applyFill="1" applyBorder="1" applyAlignment="1">
      <alignment horizontal="center" vertical="center" justifyLastLine="1"/>
    </xf>
    <xf numFmtId="0" fontId="3" fillId="0" borderId="14" xfId="0" applyFont="1" applyFill="1" applyBorder="1" applyAlignment="1">
      <alignment horizontal="center" vertical="center" justifyLastLine="1"/>
    </xf>
    <xf numFmtId="0" fontId="3" fillId="0" borderId="16" xfId="0" applyFont="1" applyFill="1" applyBorder="1" applyAlignment="1">
      <alignment horizontal="center" vertical="center" justifyLastLine="1"/>
    </xf>
    <xf numFmtId="0" fontId="3" fillId="0" borderId="11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distributed" vertical="center" justifyLastLine="1"/>
    </xf>
    <xf numFmtId="38" fontId="3" fillId="0" borderId="35" xfId="1" applyFont="1" applyFill="1" applyBorder="1" applyAlignment="1">
      <alignment horizontal="center" vertical="center" shrinkToFit="1"/>
    </xf>
    <xf numFmtId="38" fontId="19" fillId="0" borderId="22" xfId="1" applyFont="1" applyFill="1" applyBorder="1" applyAlignment="1">
      <alignment horizontal="right" vertical="center" shrinkToFit="1"/>
    </xf>
    <xf numFmtId="38" fontId="19" fillId="0" borderId="25" xfId="1" applyFont="1" applyFill="1" applyBorder="1" applyAlignment="1">
      <alignment horizontal="right" vertical="center" shrinkToFit="1"/>
    </xf>
    <xf numFmtId="38" fontId="3" fillId="0" borderId="8" xfId="1" applyFont="1" applyFill="1" applyBorder="1" applyAlignment="1">
      <alignment horizontal="center" vertical="center" shrinkToFit="1"/>
    </xf>
    <xf numFmtId="38" fontId="3" fillId="0" borderId="33" xfId="1" applyFont="1" applyFill="1" applyBorder="1" applyAlignment="1">
      <alignment horizontal="center" vertical="center" shrinkToFit="1"/>
    </xf>
    <xf numFmtId="38" fontId="3" fillId="0" borderId="41" xfId="1" applyFont="1" applyFill="1" applyBorder="1" applyAlignment="1">
      <alignment horizontal="center" vertical="center" shrinkToFit="1"/>
    </xf>
    <xf numFmtId="38" fontId="19" fillId="0" borderId="40" xfId="1" applyFont="1" applyFill="1" applyBorder="1" applyAlignment="1">
      <alignment horizontal="right" vertical="center" shrinkToFit="1"/>
    </xf>
    <xf numFmtId="38" fontId="19" fillId="0" borderId="7" xfId="1" applyFont="1" applyFill="1" applyBorder="1" applyAlignment="1">
      <alignment horizontal="center" vertical="center" wrapText="1"/>
    </xf>
    <xf numFmtId="38" fontId="19" fillId="0" borderId="9" xfId="1" applyFont="1" applyFill="1" applyBorder="1" applyAlignment="1">
      <alignment horizontal="center" vertical="center" wrapText="1"/>
    </xf>
    <xf numFmtId="38" fontId="19" fillId="0" borderId="12" xfId="1" applyFont="1" applyFill="1" applyBorder="1" applyAlignment="1">
      <alignment horizontal="center" vertical="center" wrapText="1"/>
    </xf>
    <xf numFmtId="38" fontId="19" fillId="0" borderId="11" xfId="1" applyFont="1" applyFill="1" applyBorder="1" applyAlignment="1">
      <alignment horizontal="center" vertical="center" wrapText="1"/>
    </xf>
    <xf numFmtId="38" fontId="19" fillId="0" borderId="16" xfId="1" applyFont="1" applyFill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 wrapText="1"/>
    </xf>
    <xf numFmtId="38" fontId="3" fillId="0" borderId="9" xfId="1" applyFont="1" applyFill="1" applyBorder="1" applyAlignment="1">
      <alignment horizontal="center" vertical="center" wrapText="1"/>
    </xf>
    <xf numFmtId="38" fontId="3" fillId="0" borderId="12" xfId="1" applyFont="1" applyFill="1" applyBorder="1" applyAlignment="1">
      <alignment horizontal="center" vertical="center" wrapText="1"/>
    </xf>
    <xf numFmtId="38" fontId="3" fillId="0" borderId="11" xfId="1" applyFont="1" applyFill="1" applyBorder="1" applyAlignment="1">
      <alignment horizontal="center" vertical="center" wrapText="1"/>
    </xf>
    <xf numFmtId="38" fontId="3" fillId="0" borderId="45" xfId="1" applyFont="1" applyFill="1" applyBorder="1" applyAlignment="1">
      <alignment horizontal="center" vertical="center" wrapText="1"/>
    </xf>
    <xf numFmtId="38" fontId="3" fillId="0" borderId="16" xfId="1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center" vertical="center" wrapText="1"/>
    </xf>
    <xf numFmtId="38" fontId="3" fillId="0" borderId="54" xfId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center" vertical="center" wrapText="1"/>
    </xf>
    <xf numFmtId="38" fontId="3" fillId="0" borderId="13" xfId="1" applyFont="1" applyFill="1" applyBorder="1" applyAlignment="1">
      <alignment horizontal="center" vertical="center" wrapText="1"/>
    </xf>
    <xf numFmtId="38" fontId="3" fillId="0" borderId="14" xfId="1" applyFont="1" applyFill="1" applyBorder="1" applyAlignment="1">
      <alignment horizontal="center" vertical="center" wrapText="1"/>
    </xf>
    <xf numFmtId="38" fontId="3" fillId="0" borderId="42" xfId="1" applyFont="1" applyFill="1" applyBorder="1" applyAlignment="1">
      <alignment horizontal="center" vertical="center" wrapText="1"/>
    </xf>
    <xf numFmtId="38" fontId="31" fillId="0" borderId="12" xfId="1" applyFont="1" applyFill="1" applyBorder="1" applyAlignment="1">
      <alignment horizontal="center" vertical="center"/>
    </xf>
    <xf numFmtId="38" fontId="31" fillId="0" borderId="11" xfId="1" applyFont="1" applyFill="1" applyBorder="1" applyAlignment="1">
      <alignment horizontal="center" vertical="center"/>
    </xf>
    <xf numFmtId="38" fontId="31" fillId="0" borderId="45" xfId="1" applyFont="1" applyFill="1" applyBorder="1" applyAlignment="1">
      <alignment horizontal="center" vertical="center"/>
    </xf>
    <xf numFmtId="38" fontId="31" fillId="0" borderId="16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 wrapText="1"/>
    </xf>
    <xf numFmtId="38" fontId="3" fillId="0" borderId="17" xfId="1" applyFont="1" applyFill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 shrinkToFit="1"/>
    </xf>
    <xf numFmtId="38" fontId="3" fillId="0" borderId="9" xfId="1" applyFont="1" applyFill="1" applyBorder="1" applyAlignment="1">
      <alignment horizontal="center" vertical="center" shrinkToFit="1"/>
    </xf>
    <xf numFmtId="38" fontId="3" fillId="0" borderId="12" xfId="1" applyFont="1" applyFill="1" applyBorder="1" applyAlignment="1">
      <alignment horizontal="center"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0" borderId="45" xfId="1" applyFont="1" applyFill="1" applyBorder="1" applyAlignment="1">
      <alignment horizontal="center" vertical="center" shrinkToFit="1"/>
    </xf>
    <xf numFmtId="38" fontId="3" fillId="0" borderId="16" xfId="1" applyFont="1" applyFill="1" applyBorder="1" applyAlignment="1">
      <alignment horizontal="center" vertical="center" shrinkToFit="1"/>
    </xf>
    <xf numFmtId="38" fontId="3" fillId="0" borderId="1" xfId="1" applyFont="1" applyFill="1" applyBorder="1" applyAlignment="1">
      <alignment horizontal="distributed" vertical="center" justifyLastLine="1"/>
    </xf>
    <xf numFmtId="38" fontId="3" fillId="0" borderId="6" xfId="1" applyFont="1" applyFill="1" applyBorder="1" applyAlignment="1">
      <alignment horizontal="distributed" vertical="center" justifyLastLine="1"/>
    </xf>
    <xf numFmtId="38" fontId="3" fillId="0" borderId="23" xfId="1" applyFont="1" applyFill="1" applyBorder="1" applyAlignment="1">
      <alignment horizontal="distributed" vertical="center" justifyLastLine="1"/>
    </xf>
    <xf numFmtId="38" fontId="25" fillId="0" borderId="1" xfId="1" applyFont="1" applyFill="1" applyBorder="1" applyAlignment="1">
      <alignment horizontal="distributed" vertical="center" justifyLastLine="1"/>
    </xf>
    <xf numFmtId="38" fontId="25" fillId="0" borderId="6" xfId="1" applyFont="1" applyFill="1" applyBorder="1" applyAlignment="1">
      <alignment horizontal="distributed" vertical="center" justifyLastLine="1"/>
    </xf>
    <xf numFmtId="38" fontId="25" fillId="0" borderId="23" xfId="1" applyFont="1" applyFill="1" applyBorder="1" applyAlignment="1">
      <alignment horizontal="distributed" vertical="center" justifyLastLine="1"/>
    </xf>
    <xf numFmtId="38" fontId="19" fillId="0" borderId="3" xfId="1" applyFont="1" applyFill="1" applyBorder="1" applyAlignment="1">
      <alignment horizontal="right" vertical="center"/>
    </xf>
    <xf numFmtId="38" fontId="19" fillId="0" borderId="24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distributed" vertical="center" justifyLastLine="1"/>
    </xf>
    <xf numFmtId="38" fontId="3" fillId="0" borderId="3" xfId="1" applyFont="1" applyFill="1" applyBorder="1" applyAlignment="1">
      <alignment horizontal="distributed" vertical="center" justifyLastLine="1"/>
    </xf>
    <xf numFmtId="38" fontId="3" fillId="0" borderId="53" xfId="1" applyFont="1" applyFill="1" applyBorder="1" applyAlignment="1">
      <alignment horizontal="center" vertical="center"/>
    </xf>
    <xf numFmtId="38" fontId="3" fillId="0" borderId="33" xfId="1" applyFont="1" applyFill="1" applyBorder="1" applyAlignment="1">
      <alignment horizontal="center" vertical="center"/>
    </xf>
    <xf numFmtId="38" fontId="3" fillId="0" borderId="41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3" fillId="0" borderId="35" xfId="1" applyFont="1" applyFill="1" applyBorder="1" applyAlignment="1">
      <alignment horizontal="center" vertical="center"/>
    </xf>
    <xf numFmtId="38" fontId="19" fillId="0" borderId="29" xfId="1" applyFont="1" applyFill="1" applyBorder="1" applyAlignment="1">
      <alignment horizontal="right" vertical="center"/>
    </xf>
    <xf numFmtId="38" fontId="19" fillId="0" borderId="30" xfId="1" applyFont="1" applyFill="1" applyBorder="1" applyAlignment="1">
      <alignment horizontal="right" vertical="center"/>
    </xf>
    <xf numFmtId="0" fontId="19" fillId="0" borderId="29" xfId="0" applyFont="1" applyFill="1" applyBorder="1" applyAlignment="1">
      <alignment horizontal="right" vertical="center"/>
    </xf>
    <xf numFmtId="0" fontId="19" fillId="0" borderId="30" xfId="0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right" vertical="center"/>
    </xf>
    <xf numFmtId="0" fontId="19" fillId="0" borderId="24" xfId="0" applyFont="1" applyFill="1" applyBorder="1" applyAlignment="1">
      <alignment horizontal="right" vertical="center"/>
    </xf>
    <xf numFmtId="0" fontId="3" fillId="0" borderId="100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right" vertical="center"/>
    </xf>
    <xf numFmtId="0" fontId="3" fillId="0" borderId="86" xfId="0" applyFont="1" applyFill="1" applyBorder="1" applyAlignment="1">
      <alignment horizontal="right" vertical="center"/>
    </xf>
    <xf numFmtId="0" fontId="3" fillId="0" borderId="88" xfId="0" applyFont="1" applyFill="1" applyBorder="1" applyAlignment="1">
      <alignment horizontal="right" vertical="center"/>
    </xf>
    <xf numFmtId="38" fontId="19" fillId="0" borderId="93" xfId="1" applyFont="1" applyFill="1" applyBorder="1" applyAlignment="1">
      <alignment horizontal="right" vertical="center"/>
    </xf>
    <xf numFmtId="38" fontId="19" fillId="0" borderId="59" xfId="1" applyFont="1" applyFill="1" applyBorder="1" applyAlignment="1">
      <alignment horizontal="right" vertical="center"/>
    </xf>
    <xf numFmtId="38" fontId="19" fillId="0" borderId="83" xfId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04" xfId="0" applyFont="1" applyFill="1" applyBorder="1" applyAlignment="1">
      <alignment horizontal="center" vertical="center"/>
    </xf>
    <xf numFmtId="0" fontId="3" fillId="0" borderId="105" xfId="0" applyFont="1" applyFill="1" applyBorder="1" applyAlignment="1">
      <alignment horizontal="center" vertical="center"/>
    </xf>
    <xf numFmtId="0" fontId="19" fillId="0" borderId="105" xfId="0" applyFont="1" applyFill="1" applyBorder="1" applyAlignment="1">
      <alignment horizontal="right" vertical="center"/>
    </xf>
    <xf numFmtId="38" fontId="19" fillId="0" borderId="105" xfId="1" applyFont="1" applyFill="1" applyBorder="1" applyAlignment="1">
      <alignment horizontal="right" vertical="center"/>
    </xf>
    <xf numFmtId="38" fontId="19" fillId="0" borderId="106" xfId="1" applyFont="1" applyFill="1" applyBorder="1" applyAlignment="1">
      <alignment horizontal="right" vertical="center"/>
    </xf>
    <xf numFmtId="177" fontId="19" fillId="0" borderId="3" xfId="0" applyNumberFormat="1" applyFont="1" applyFill="1" applyBorder="1" applyAlignment="1">
      <alignment horizontal="right" vertical="center"/>
    </xf>
    <xf numFmtId="177" fontId="19" fillId="0" borderId="2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justifyLastLine="1"/>
    </xf>
    <xf numFmtId="0" fontId="3" fillId="0" borderId="3" xfId="0" applyFont="1" applyFill="1" applyBorder="1" applyAlignment="1">
      <alignment horizontal="center" vertical="center" justifyLastLine="1"/>
    </xf>
    <xf numFmtId="0" fontId="3" fillId="0" borderId="3" xfId="0" applyFont="1" applyFill="1" applyBorder="1" applyAlignment="1">
      <alignment horizontal="right" vertical="center" justifyLastLine="1"/>
    </xf>
    <xf numFmtId="0" fontId="3" fillId="0" borderId="67" xfId="0" quotePrefix="1" applyFont="1" applyFill="1" applyBorder="1" applyAlignment="1">
      <alignment horizontal="center" vertical="center"/>
    </xf>
    <xf numFmtId="0" fontId="3" fillId="0" borderId="47" xfId="0" quotePrefix="1" applyFont="1" applyFill="1" applyBorder="1" applyAlignment="1">
      <alignment horizontal="center" vertical="center"/>
    </xf>
    <xf numFmtId="0" fontId="3" fillId="0" borderId="68" xfId="0" quotePrefix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right" vertical="center"/>
    </xf>
    <xf numFmtId="0" fontId="19" fillId="0" borderId="24" xfId="0" applyNumberFormat="1" applyFont="1" applyFill="1" applyBorder="1" applyAlignment="1">
      <alignment horizontal="right" vertical="center"/>
    </xf>
    <xf numFmtId="0" fontId="3" fillId="0" borderId="101" xfId="0" applyFont="1" applyFill="1" applyBorder="1" applyAlignment="1">
      <alignment horizontal="center" vertical="center"/>
    </xf>
    <xf numFmtId="0" fontId="3" fillId="0" borderId="102" xfId="0" applyFont="1" applyFill="1" applyBorder="1" applyAlignment="1">
      <alignment horizontal="center" vertical="center"/>
    </xf>
    <xf numFmtId="0" fontId="19" fillId="0" borderId="102" xfId="0" applyFont="1" applyFill="1" applyBorder="1" applyAlignment="1">
      <alignment horizontal="right" vertical="center"/>
    </xf>
    <xf numFmtId="0" fontId="19" fillId="0" borderId="103" xfId="0" applyFont="1" applyFill="1" applyBorder="1" applyAlignment="1">
      <alignment horizontal="right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90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distributed" vertical="center"/>
    </xf>
    <xf numFmtId="191" fontId="19" fillId="0" borderId="27" xfId="0" applyNumberFormat="1" applyFont="1" applyFill="1" applyBorder="1" applyAlignment="1">
      <alignment horizontal="right" vertical="center"/>
    </xf>
    <xf numFmtId="191" fontId="19" fillId="0" borderId="6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distributed" vertical="center"/>
    </xf>
    <xf numFmtId="182" fontId="19" fillId="0" borderId="28" xfId="0" applyNumberFormat="1" applyFont="1" applyFill="1" applyBorder="1" applyAlignment="1">
      <alignment horizontal="right" vertical="center"/>
    </xf>
    <xf numFmtId="182" fontId="19" fillId="0" borderId="21" xfId="0" applyNumberFormat="1" applyFont="1" applyFill="1" applyBorder="1" applyAlignment="1">
      <alignment horizontal="right" vertical="center"/>
    </xf>
    <xf numFmtId="191" fontId="19" fillId="0" borderId="28" xfId="0" applyNumberFormat="1" applyFont="1" applyFill="1" applyBorder="1" applyAlignment="1">
      <alignment horizontal="right" vertical="center"/>
    </xf>
    <xf numFmtId="191" fontId="19" fillId="0" borderId="21" xfId="0" applyNumberFormat="1" applyFont="1" applyFill="1" applyBorder="1" applyAlignment="1">
      <alignment horizontal="right" vertical="center"/>
    </xf>
    <xf numFmtId="0" fontId="17" fillId="0" borderId="55" xfId="0" applyFont="1" applyFill="1" applyBorder="1" applyAlignment="1">
      <alignment horizontal="distributed" vertical="center" wrapText="1" justifyLastLine="1"/>
    </xf>
    <xf numFmtId="0" fontId="17" fillId="0" borderId="57" xfId="0" applyFont="1" applyFill="1" applyBorder="1" applyAlignment="1">
      <alignment horizontal="distributed" vertical="center" wrapText="1" justifyLastLine="1"/>
    </xf>
    <xf numFmtId="0" fontId="19" fillId="0" borderId="89" xfId="0" applyFont="1" applyFill="1" applyBorder="1" applyAlignment="1">
      <alignment horizontal="center" vertical="center"/>
    </xf>
    <xf numFmtId="0" fontId="19" fillId="0" borderId="90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7" fillId="0" borderId="72" xfId="0" applyFont="1" applyFill="1" applyBorder="1" applyAlignment="1">
      <alignment horizontal="center" vertical="center" wrapText="1" justifyLastLine="1"/>
    </xf>
    <xf numFmtId="0" fontId="17" fillId="0" borderId="90" xfId="0" applyFont="1" applyFill="1" applyBorder="1" applyAlignment="1">
      <alignment horizontal="center" vertical="center" wrapText="1" justifyLastLine="1"/>
    </xf>
    <xf numFmtId="0" fontId="17" fillId="0" borderId="73" xfId="0" applyFont="1" applyFill="1" applyBorder="1" applyAlignment="1">
      <alignment horizontal="center" vertical="center" wrapText="1" justifyLastLine="1"/>
    </xf>
    <xf numFmtId="0" fontId="19" fillId="0" borderId="28" xfId="0" applyFont="1" applyFill="1" applyBorder="1" applyAlignment="1">
      <alignment horizontal="right" vertical="center" indent="1"/>
    </xf>
    <xf numFmtId="0" fontId="19" fillId="0" borderId="21" xfId="0" applyFont="1" applyFill="1" applyBorder="1" applyAlignment="1">
      <alignment horizontal="right" vertical="center" indent="1"/>
    </xf>
    <xf numFmtId="0" fontId="19" fillId="0" borderId="22" xfId="0" applyFont="1" applyFill="1" applyBorder="1" applyAlignment="1">
      <alignment horizontal="right" vertical="center" indent="1"/>
    </xf>
    <xf numFmtId="3" fontId="19" fillId="0" borderId="28" xfId="0" applyNumberFormat="1" applyFont="1" applyFill="1" applyBorder="1" applyAlignment="1">
      <alignment horizontal="right" vertical="center" indent="1"/>
    </xf>
    <xf numFmtId="3" fontId="19" fillId="0" borderId="21" xfId="0" applyNumberFormat="1" applyFont="1" applyFill="1" applyBorder="1" applyAlignment="1">
      <alignment horizontal="right" vertical="center" indent="1"/>
    </xf>
    <xf numFmtId="3" fontId="19" fillId="0" borderId="22" xfId="0" applyNumberFormat="1" applyFont="1" applyFill="1" applyBorder="1" applyAlignment="1">
      <alignment horizontal="right" vertical="center" indent="1"/>
    </xf>
    <xf numFmtId="3" fontId="19" fillId="0" borderId="25" xfId="0" applyNumberFormat="1" applyFont="1" applyFill="1" applyBorder="1" applyAlignment="1">
      <alignment horizontal="right" vertical="center" indent="1"/>
    </xf>
    <xf numFmtId="3" fontId="19" fillId="0" borderId="11" xfId="0" applyNumberFormat="1" applyFont="1" applyFill="1" applyBorder="1" applyAlignment="1">
      <alignment horizontal="right" vertical="center" indent="1"/>
    </xf>
    <xf numFmtId="0" fontId="19" fillId="0" borderId="18" xfId="0" applyFont="1" applyFill="1" applyBorder="1" applyAlignment="1">
      <alignment horizontal="right" vertical="center" indent="1"/>
    </xf>
    <xf numFmtId="0" fontId="19" fillId="0" borderId="12" xfId="0" applyFont="1" applyFill="1" applyBorder="1" applyAlignment="1">
      <alignment horizontal="right" vertical="center" indent="1"/>
    </xf>
    <xf numFmtId="0" fontId="3" fillId="0" borderId="62" xfId="3" applyFont="1" applyFill="1" applyBorder="1" applyAlignment="1">
      <alignment horizontal="center" vertical="center"/>
    </xf>
    <xf numFmtId="0" fontId="3" fillId="0" borderId="55" xfId="3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right" vertical="center" indent="1"/>
    </xf>
    <xf numFmtId="0" fontId="19" fillId="0" borderId="6" xfId="0" applyFont="1" applyFill="1" applyBorder="1" applyAlignment="1">
      <alignment horizontal="right" vertical="center" indent="1"/>
    </xf>
    <xf numFmtId="0" fontId="19" fillId="0" borderId="23" xfId="0" applyFont="1" applyFill="1" applyBorder="1" applyAlignment="1">
      <alignment horizontal="right" vertical="center" indent="1"/>
    </xf>
    <xf numFmtId="0" fontId="19" fillId="0" borderId="35" xfId="0" applyFont="1" applyFill="1" applyBorder="1" applyAlignment="1">
      <alignment horizontal="right" vertical="center" indent="1"/>
    </xf>
    <xf numFmtId="0" fontId="19" fillId="0" borderId="11" xfId="0" applyFont="1" applyFill="1" applyBorder="1" applyAlignment="1">
      <alignment horizontal="right" vertical="center" indent="1"/>
    </xf>
    <xf numFmtId="0" fontId="3" fillId="0" borderId="67" xfId="0" applyFont="1" applyFill="1" applyBorder="1" applyAlignment="1">
      <alignment horizontal="center" vertical="center" textRotation="255" shrinkToFit="1"/>
    </xf>
    <xf numFmtId="0" fontId="3" fillId="0" borderId="47" xfId="0" applyFont="1" applyFill="1" applyBorder="1" applyAlignment="1">
      <alignment horizontal="center" vertical="center" textRotation="255" shrinkToFit="1"/>
    </xf>
    <xf numFmtId="0" fontId="3" fillId="0" borderId="68" xfId="0" applyFont="1" applyFill="1" applyBorder="1" applyAlignment="1">
      <alignment horizontal="center" vertical="center" textRotation="255" shrinkToFit="1"/>
    </xf>
    <xf numFmtId="0" fontId="3" fillId="0" borderId="2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textRotation="255" shrinkToFit="1"/>
    </xf>
    <xf numFmtId="0" fontId="3" fillId="0" borderId="29" xfId="0" applyFont="1" applyFill="1" applyBorder="1" applyAlignment="1">
      <alignment horizontal="center" vertical="center" justifyLastLine="1"/>
    </xf>
    <xf numFmtId="0" fontId="3" fillId="0" borderId="28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38" fontId="3" fillId="0" borderId="57" xfId="1" applyFont="1" applyFill="1" applyBorder="1" applyAlignment="1">
      <alignment horizontal="center" vertical="center"/>
    </xf>
    <xf numFmtId="38" fontId="18" fillId="0" borderId="26" xfId="1" applyFont="1" applyFill="1" applyBorder="1" applyAlignment="1">
      <alignment horizontal="center" vertical="center" wrapText="1"/>
    </xf>
    <xf numFmtId="38" fontId="18" fillId="0" borderId="4" xfId="1" applyFont="1" applyFill="1" applyBorder="1" applyAlignment="1">
      <alignment horizontal="center" vertical="center" wrapText="1"/>
    </xf>
    <xf numFmtId="38" fontId="18" fillId="0" borderId="74" xfId="1" applyFont="1" applyFill="1" applyBorder="1" applyAlignment="1">
      <alignment horizontal="center" vertical="center" wrapText="1"/>
    </xf>
    <xf numFmtId="38" fontId="18" fillId="0" borderId="64" xfId="1" applyFont="1" applyFill="1" applyBorder="1" applyAlignment="1">
      <alignment horizontal="center" vertical="center" wrapText="1"/>
    </xf>
    <xf numFmtId="3" fontId="19" fillId="0" borderId="60" xfId="0" applyNumberFormat="1" applyFont="1" applyFill="1" applyBorder="1" applyAlignment="1">
      <alignment horizontal="right" vertical="center"/>
    </xf>
    <xf numFmtId="0" fontId="19" fillId="0" borderId="39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2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63" xfId="0" applyFont="1" applyFill="1" applyBorder="1" applyAlignment="1">
      <alignment horizontal="center" vertical="center" wrapText="1"/>
    </xf>
    <xf numFmtId="0" fontId="18" fillId="0" borderId="6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6" xfId="0" applyFont="1" applyFill="1" applyBorder="1" applyAlignment="1">
      <alignment horizontal="center" vertical="center" justifyLastLine="1"/>
    </xf>
    <xf numFmtId="0" fontId="3" fillId="0" borderId="23" xfId="0" applyFont="1" applyFill="1" applyBorder="1" applyAlignment="1">
      <alignment horizontal="center" vertical="center" justifyLastLine="1"/>
    </xf>
    <xf numFmtId="38" fontId="19" fillId="0" borderId="3" xfId="0" applyNumberFormat="1" applyFont="1" applyFill="1" applyBorder="1" applyAlignment="1">
      <alignment horizontal="right" vertical="center" wrapText="1" justifyLastLine="1"/>
    </xf>
    <xf numFmtId="38" fontId="19" fillId="0" borderId="29" xfId="0" applyNumberFormat="1" applyFont="1" applyFill="1" applyBorder="1" applyAlignment="1">
      <alignment horizontal="right" vertical="center" wrapText="1" justifyLastLine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 justifyLastLine="1"/>
    </xf>
    <xf numFmtId="0" fontId="3" fillId="0" borderId="55" xfId="0" applyFont="1" applyFill="1" applyBorder="1" applyAlignment="1">
      <alignment horizontal="center" vertical="center" wrapText="1" justifyLastLine="1"/>
    </xf>
    <xf numFmtId="0" fontId="3" fillId="0" borderId="3" xfId="0" applyFont="1" applyFill="1" applyBorder="1" applyAlignment="1">
      <alignment horizontal="center" vertical="center" wrapText="1" justifyLastLine="1"/>
    </xf>
    <xf numFmtId="0" fontId="19" fillId="0" borderId="55" xfId="0" applyFont="1" applyFill="1" applyBorder="1" applyAlignment="1">
      <alignment horizontal="center" vertical="center" textRotation="255"/>
    </xf>
    <xf numFmtId="0" fontId="19" fillId="0" borderId="3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wrapText="1" justifyLastLine="1"/>
    </xf>
    <xf numFmtId="0" fontId="3" fillId="0" borderId="6" xfId="0" applyFont="1" applyFill="1" applyBorder="1" applyAlignment="1">
      <alignment horizontal="center" vertical="center" wrapText="1" justifyLastLine="1"/>
    </xf>
    <xf numFmtId="0" fontId="3" fillId="0" borderId="23" xfId="0" applyFont="1" applyFill="1" applyBorder="1" applyAlignment="1">
      <alignment horizontal="center" vertical="center" wrapText="1" justifyLastLine="1"/>
    </xf>
    <xf numFmtId="0" fontId="3" fillId="0" borderId="2" xfId="0" applyFont="1" applyFill="1" applyBorder="1" applyAlignment="1">
      <alignment horizontal="distributed" vertical="center" justifyLastLine="1"/>
    </xf>
    <xf numFmtId="38" fontId="19" fillId="0" borderId="27" xfId="0" applyNumberFormat="1" applyFont="1" applyFill="1" applyBorder="1" applyAlignment="1">
      <alignment horizontal="right" vertical="center" wrapText="1" justifyLastLine="1"/>
    </xf>
    <xf numFmtId="38" fontId="19" fillId="0" borderId="23" xfId="0" applyNumberFormat="1" applyFont="1" applyFill="1" applyBorder="1" applyAlignment="1">
      <alignment horizontal="right" vertical="center" wrapText="1" justifyLastLine="1"/>
    </xf>
    <xf numFmtId="0" fontId="3" fillId="0" borderId="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shrinkToFit="1"/>
    </xf>
    <xf numFmtId="38" fontId="3" fillId="0" borderId="12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54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38" fontId="1" fillId="0" borderId="13" xfId="1" applyFont="1" applyFill="1" applyBorder="1" applyAlignment="1">
      <alignment horizontal="center" vertical="center"/>
    </xf>
    <xf numFmtId="38" fontId="3" fillId="0" borderId="0" xfId="1" quotePrefix="1" applyFont="1" applyFill="1" applyBorder="1" applyAlignment="1">
      <alignment horizontal="right" vertical="center"/>
    </xf>
    <xf numFmtId="38" fontId="3" fillId="0" borderId="0" xfId="1" quotePrefix="1" applyFont="1" applyFill="1" applyBorder="1" applyAlignment="1">
      <alignment horizontal="center" vertical="center"/>
    </xf>
    <xf numFmtId="38" fontId="17" fillId="0" borderId="0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 shrinkToFit="1"/>
    </xf>
    <xf numFmtId="38" fontId="17" fillId="0" borderId="29" xfId="1" applyFont="1" applyFill="1" applyBorder="1" applyAlignment="1">
      <alignment horizontal="center" vertical="center"/>
    </xf>
    <xf numFmtId="38" fontId="17" fillId="0" borderId="29" xfId="1" applyFont="1" applyFill="1" applyBorder="1" applyAlignment="1">
      <alignment horizontal="right" vertical="center"/>
    </xf>
    <xf numFmtId="38" fontId="17" fillId="0" borderId="30" xfId="1" applyFont="1" applyFill="1" applyBorder="1" applyAlignment="1">
      <alignment horizontal="right" vertical="center"/>
    </xf>
    <xf numFmtId="38" fontId="17" fillId="0" borderId="55" xfId="1" applyFont="1" applyFill="1" applyBorder="1" applyAlignment="1">
      <alignment horizontal="right" vertical="center"/>
    </xf>
    <xf numFmtId="38" fontId="17" fillId="0" borderId="21" xfId="1" applyFont="1" applyFill="1" applyBorder="1" applyAlignment="1">
      <alignment horizontal="right" vertical="center"/>
    </xf>
    <xf numFmtId="38" fontId="1" fillId="0" borderId="21" xfId="1" applyFont="1" applyFill="1" applyBorder="1" applyAlignment="1">
      <alignment vertical="center"/>
    </xf>
    <xf numFmtId="38" fontId="1" fillId="0" borderId="25" xfId="1" applyFont="1" applyFill="1" applyBorder="1" applyAlignment="1">
      <alignment vertical="center"/>
    </xf>
    <xf numFmtId="38" fontId="17" fillId="0" borderId="53" xfId="1" applyFont="1" applyFill="1" applyBorder="1" applyAlignment="1">
      <alignment horizontal="right" vertical="center"/>
    </xf>
    <xf numFmtId="38" fontId="17" fillId="0" borderId="33" xfId="1" applyFont="1" applyFill="1" applyBorder="1" applyAlignment="1">
      <alignment horizontal="right" vertical="center"/>
    </xf>
    <xf numFmtId="38" fontId="1" fillId="0" borderId="33" xfId="1" applyFont="1" applyFill="1" applyBorder="1" applyAlignment="1">
      <alignment vertical="center"/>
    </xf>
    <xf numFmtId="38" fontId="1" fillId="0" borderId="41" xfId="1" applyFont="1" applyFill="1" applyBorder="1" applyAlignment="1">
      <alignment vertical="center"/>
    </xf>
    <xf numFmtId="38" fontId="17" fillId="0" borderId="3" xfId="1" applyFont="1" applyFill="1" applyBorder="1" applyAlignment="1">
      <alignment horizontal="right" vertical="center"/>
    </xf>
    <xf numFmtId="38" fontId="17" fillId="0" borderId="49" xfId="1" applyFont="1" applyFill="1" applyBorder="1" applyAlignment="1">
      <alignment horizontal="right" vertical="center"/>
    </xf>
    <xf numFmtId="38" fontId="17" fillId="0" borderId="36" xfId="1" applyFont="1" applyFill="1" applyBorder="1" applyAlignment="1">
      <alignment horizontal="right" vertical="center"/>
    </xf>
    <xf numFmtId="38" fontId="1" fillId="0" borderId="36" xfId="1" applyFont="1" applyFill="1" applyBorder="1" applyAlignment="1">
      <alignment vertical="center"/>
    </xf>
    <xf numFmtId="38" fontId="1" fillId="0" borderId="38" xfId="1" applyFont="1" applyFill="1" applyBorder="1" applyAlignment="1">
      <alignment vertical="center"/>
    </xf>
    <xf numFmtId="38" fontId="1" fillId="0" borderId="14" xfId="1" applyFont="1" applyFill="1" applyBorder="1" applyAlignment="1">
      <alignment horizontal="center" vertical="center"/>
    </xf>
    <xf numFmtId="38" fontId="1" fillId="0" borderId="42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left" vertical="center"/>
    </xf>
    <xf numFmtId="38" fontId="3" fillId="0" borderId="14" xfId="1" applyFont="1" applyFill="1" applyBorder="1" applyAlignment="1">
      <alignment horizontal="left" vertical="center"/>
    </xf>
    <xf numFmtId="38" fontId="3" fillId="0" borderId="16" xfId="1" applyFont="1" applyFill="1" applyBorder="1" applyAlignment="1">
      <alignment horizontal="left" vertical="center"/>
    </xf>
    <xf numFmtId="38" fontId="17" fillId="0" borderId="6" xfId="1" applyFont="1" applyFill="1" applyBorder="1" applyAlignment="1">
      <alignment horizontal="right" vertical="center"/>
    </xf>
    <xf numFmtId="38" fontId="1" fillId="0" borderId="6" xfId="1" applyFont="1" applyFill="1" applyBorder="1" applyAlignment="1">
      <alignment vertical="center"/>
    </xf>
    <xf numFmtId="38" fontId="1" fillId="0" borderId="35" xfId="1" applyFont="1" applyFill="1" applyBorder="1" applyAlignment="1">
      <alignment vertical="center"/>
    </xf>
    <xf numFmtId="38" fontId="17" fillId="0" borderId="53" xfId="1" applyFont="1" applyFill="1" applyBorder="1" applyAlignment="1">
      <alignment horizontal="right" vertical="center" shrinkToFit="1"/>
    </xf>
    <xf numFmtId="38" fontId="17" fillId="0" borderId="34" xfId="1" applyFont="1" applyFill="1" applyBorder="1" applyAlignment="1">
      <alignment horizontal="right" vertical="center" shrinkToFit="1"/>
    </xf>
    <xf numFmtId="38" fontId="17" fillId="0" borderId="33" xfId="1" applyFont="1" applyFill="1" applyBorder="1" applyAlignment="1">
      <alignment horizontal="right" vertical="center" shrinkToFit="1"/>
    </xf>
    <xf numFmtId="38" fontId="17" fillId="0" borderId="41" xfId="1" applyFont="1" applyFill="1" applyBorder="1" applyAlignment="1">
      <alignment horizontal="right" vertical="center" shrinkToFit="1"/>
    </xf>
    <xf numFmtId="38" fontId="17" fillId="0" borderId="27" xfId="1" applyFont="1" applyFill="1" applyBorder="1" applyAlignment="1">
      <alignment horizontal="right" vertical="center" shrinkToFit="1"/>
    </xf>
    <xf numFmtId="38" fontId="17" fillId="0" borderId="6" xfId="1" applyFont="1" applyFill="1" applyBorder="1" applyAlignment="1">
      <alignment horizontal="right" vertical="center" shrinkToFit="1"/>
    </xf>
    <xf numFmtId="38" fontId="17" fillId="0" borderId="35" xfId="1" applyFont="1" applyFill="1" applyBorder="1" applyAlignment="1">
      <alignment horizontal="right" vertical="center" shrinkToFit="1"/>
    </xf>
    <xf numFmtId="38" fontId="17" fillId="0" borderId="49" xfId="1" applyFont="1" applyFill="1" applyBorder="1" applyAlignment="1">
      <alignment horizontal="center" vertical="center"/>
    </xf>
    <xf numFmtId="38" fontId="17" fillId="0" borderId="37" xfId="1" applyFont="1" applyFill="1" applyBorder="1" applyAlignment="1">
      <alignment horizontal="center" vertical="center"/>
    </xf>
    <xf numFmtId="38" fontId="17" fillId="0" borderId="45" xfId="1" applyFont="1" applyFill="1" applyBorder="1" applyAlignment="1">
      <alignment horizontal="center" vertical="center"/>
    </xf>
    <xf numFmtId="38" fontId="17" fillId="0" borderId="16" xfId="1" applyFont="1" applyFill="1" applyBorder="1" applyAlignment="1">
      <alignment horizontal="center" vertical="center"/>
    </xf>
    <xf numFmtId="38" fontId="17" fillId="0" borderId="38" xfId="1" applyFont="1" applyFill="1" applyBorder="1" applyAlignment="1">
      <alignment horizontal="right" vertical="center"/>
    </xf>
    <xf numFmtId="38" fontId="17" fillId="0" borderId="45" xfId="1" applyFont="1" applyFill="1" applyBorder="1" applyAlignment="1">
      <alignment horizontal="right" vertical="center"/>
    </xf>
    <xf numFmtId="38" fontId="17" fillId="0" borderId="14" xfId="1" applyFont="1" applyFill="1" applyBorder="1" applyAlignment="1">
      <alignment horizontal="right" vertical="center"/>
    </xf>
    <xf numFmtId="38" fontId="17" fillId="0" borderId="42" xfId="1" applyFont="1" applyFill="1" applyBorder="1" applyAlignment="1">
      <alignment horizontal="right" vertical="center"/>
    </xf>
    <xf numFmtId="38" fontId="17" fillId="0" borderId="23" xfId="1" applyFont="1" applyFill="1" applyBorder="1" applyAlignment="1">
      <alignment horizontal="right" vertical="center" shrinkToFit="1"/>
    </xf>
    <xf numFmtId="38" fontId="3" fillId="0" borderId="15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54" xfId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42" xfId="1" applyFont="1" applyFill="1" applyBorder="1" applyAlignment="1">
      <alignment horizontal="center" vertical="center"/>
    </xf>
    <xf numFmtId="38" fontId="3" fillId="0" borderId="36" xfId="1" applyFont="1" applyFill="1" applyBorder="1" applyAlignment="1">
      <alignment vertical="center"/>
    </xf>
    <xf numFmtId="38" fontId="3" fillId="0" borderId="37" xfId="1" applyFont="1" applyFill="1" applyBorder="1" applyAlignment="1">
      <alignment vertical="center"/>
    </xf>
    <xf numFmtId="38" fontId="3" fillId="0" borderId="62" xfId="1" applyFont="1" applyFill="1" applyBorder="1" applyAlignment="1">
      <alignment horizontal="center" vertical="center"/>
    </xf>
    <xf numFmtId="38" fontId="3" fillId="0" borderId="31" xfId="1" applyFont="1" applyFill="1" applyBorder="1" applyAlignment="1">
      <alignment horizontal="center" vertical="center"/>
    </xf>
    <xf numFmtId="38" fontId="3" fillId="0" borderId="29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 textRotation="255" wrapText="1" shrinkToFit="1"/>
    </xf>
    <xf numFmtId="38" fontId="3" fillId="0" borderId="9" xfId="1" applyFont="1" applyFill="1" applyBorder="1" applyAlignment="1">
      <alignment horizontal="center" vertical="center" textRotation="255" wrapText="1" shrinkToFit="1"/>
    </xf>
    <xf numFmtId="38" fontId="3" fillId="0" borderId="10" xfId="1" applyFont="1" applyFill="1" applyBorder="1" applyAlignment="1">
      <alignment horizontal="center" vertical="center" textRotation="255" wrapText="1" shrinkToFit="1"/>
    </xf>
    <xf numFmtId="38" fontId="3" fillId="0" borderId="11" xfId="1" applyFont="1" applyFill="1" applyBorder="1" applyAlignment="1">
      <alignment horizontal="center" vertical="center" textRotation="255" wrapText="1" shrinkToFit="1"/>
    </xf>
    <xf numFmtId="38" fontId="3" fillId="0" borderId="15" xfId="1" applyFont="1" applyFill="1" applyBorder="1" applyAlignment="1">
      <alignment horizontal="center" vertical="center" textRotation="255" wrapText="1"/>
    </xf>
    <xf numFmtId="38" fontId="3" fillId="0" borderId="9" xfId="1" applyFont="1" applyFill="1" applyBorder="1" applyAlignment="1">
      <alignment horizontal="center" vertical="center" textRotation="255" wrapText="1"/>
    </xf>
    <xf numFmtId="38" fontId="3" fillId="0" borderId="10" xfId="1" applyFont="1" applyFill="1" applyBorder="1" applyAlignment="1">
      <alignment horizontal="center" vertical="center" textRotation="255" wrapText="1"/>
    </xf>
    <xf numFmtId="38" fontId="3" fillId="0" borderId="11" xfId="1" applyFont="1" applyFill="1" applyBorder="1" applyAlignment="1">
      <alignment horizontal="center" vertical="center" textRotation="255" wrapText="1"/>
    </xf>
    <xf numFmtId="38" fontId="3" fillId="0" borderId="2" xfId="1" applyFont="1" applyFill="1" applyBorder="1" applyAlignment="1">
      <alignment horizontal="center" vertical="center"/>
    </xf>
    <xf numFmtId="38" fontId="17" fillId="0" borderId="23" xfId="1" applyFont="1" applyFill="1" applyBorder="1" applyAlignment="1">
      <alignment horizontal="right" vertical="center"/>
    </xf>
    <xf numFmtId="38" fontId="17" fillId="0" borderId="22" xfId="1" applyFont="1" applyFill="1" applyBorder="1" applyAlignment="1">
      <alignment horizontal="right" vertical="center"/>
    </xf>
    <xf numFmtId="38" fontId="17" fillId="0" borderId="34" xfId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vertical="center" wrapText="1"/>
    </xf>
    <xf numFmtId="38" fontId="1" fillId="0" borderId="59" xfId="1" applyFont="1" applyFill="1" applyBorder="1" applyAlignment="1">
      <alignment vertical="center" wrapText="1"/>
    </xf>
    <xf numFmtId="38" fontId="3" fillId="0" borderId="68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right" vertical="center" shrinkToFit="1"/>
    </xf>
    <xf numFmtId="38" fontId="3" fillId="0" borderId="12" xfId="1" applyFont="1" applyFill="1" applyBorder="1" applyAlignment="1">
      <alignment horizontal="right" vertical="center" shrinkToFit="1"/>
    </xf>
    <xf numFmtId="38" fontId="17" fillId="0" borderId="41" xfId="1" applyFont="1" applyFill="1" applyBorder="1" applyAlignment="1">
      <alignment horizontal="right" vertical="center"/>
    </xf>
    <xf numFmtId="38" fontId="1" fillId="0" borderId="6" xfId="1" applyFont="1" applyFill="1" applyBorder="1" applyAlignment="1">
      <alignment horizontal="right" vertical="center"/>
    </xf>
    <xf numFmtId="38" fontId="3" fillId="0" borderId="59" xfId="1" applyFont="1" applyFill="1" applyBorder="1" applyAlignment="1">
      <alignment vertical="center"/>
    </xf>
    <xf numFmtId="38" fontId="1" fillId="0" borderId="59" xfId="1" applyFont="1" applyFill="1" applyBorder="1" applyAlignment="1">
      <alignment vertical="center"/>
    </xf>
    <xf numFmtId="38" fontId="1" fillId="0" borderId="8" xfId="1" applyFont="1" applyFill="1" applyBorder="1" applyAlignment="1">
      <alignment vertical="center"/>
    </xf>
    <xf numFmtId="38" fontId="1" fillId="0" borderId="54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1" fillId="0" borderId="13" xfId="1" applyFont="1" applyFill="1" applyBorder="1" applyAlignment="1">
      <alignment vertical="center"/>
    </xf>
    <xf numFmtId="38" fontId="1" fillId="0" borderId="14" xfId="1" applyFont="1" applyFill="1" applyBorder="1" applyAlignment="1">
      <alignment vertical="center"/>
    </xf>
    <xf numFmtId="38" fontId="1" fillId="0" borderId="42" xfId="1" applyFont="1" applyFill="1" applyBorder="1" applyAlignment="1">
      <alignment vertical="center"/>
    </xf>
    <xf numFmtId="38" fontId="17" fillId="0" borderId="65" xfId="1" applyFont="1" applyFill="1" applyBorder="1" applyAlignment="1">
      <alignment horizontal="center" vertical="center" wrapText="1"/>
    </xf>
    <xf numFmtId="38" fontId="17" fillId="0" borderId="36" xfId="1" applyFont="1" applyFill="1" applyBorder="1" applyAlignment="1">
      <alignment horizontal="center" vertical="center" wrapText="1"/>
    </xf>
    <xf numFmtId="38" fontId="17" fillId="0" borderId="37" xfId="1" applyFont="1" applyFill="1" applyBorder="1" applyAlignment="1">
      <alignment horizontal="center" vertical="center" wrapText="1"/>
    </xf>
    <xf numFmtId="38" fontId="17" fillId="0" borderId="17" xfId="1" applyFont="1" applyFill="1" applyBorder="1" applyAlignment="1">
      <alignment horizontal="center" vertical="center" wrapText="1"/>
    </xf>
    <xf numFmtId="38" fontId="17" fillId="0" borderId="14" xfId="1" applyFont="1" applyFill="1" applyBorder="1" applyAlignment="1">
      <alignment horizontal="center" vertical="center" wrapText="1"/>
    </xf>
    <xf numFmtId="38" fontId="17" fillId="0" borderId="16" xfId="1" applyFont="1" applyFill="1" applyBorder="1" applyAlignment="1">
      <alignment horizontal="center" vertical="center" wrapText="1"/>
    </xf>
    <xf numFmtId="38" fontId="3" fillId="0" borderId="37" xfId="1" applyFont="1" applyFill="1" applyBorder="1" applyAlignment="1">
      <alignment horizontal="center" vertical="center" textRotation="255"/>
    </xf>
    <xf numFmtId="38" fontId="3" fillId="0" borderId="11" xfId="1" applyFont="1" applyFill="1" applyBorder="1" applyAlignment="1">
      <alignment horizontal="center" vertical="center" textRotation="255"/>
    </xf>
    <xf numFmtId="38" fontId="3" fillId="0" borderId="65" xfId="1" applyFont="1" applyFill="1" applyBorder="1" applyAlignment="1">
      <alignment horizontal="center" vertical="center" wrapText="1" shrinkToFit="1"/>
    </xf>
    <xf numFmtId="38" fontId="3" fillId="0" borderId="36" xfId="1" applyFont="1" applyFill="1" applyBorder="1" applyAlignment="1">
      <alignment horizontal="center" vertical="center" wrapText="1" shrinkToFit="1"/>
    </xf>
    <xf numFmtId="38" fontId="3" fillId="0" borderId="37" xfId="1" applyFont="1" applyFill="1" applyBorder="1" applyAlignment="1">
      <alignment horizontal="center" vertical="center" wrapText="1" shrinkToFit="1"/>
    </xf>
    <xf numFmtId="38" fontId="3" fillId="0" borderId="17" xfId="1" applyFont="1" applyFill="1" applyBorder="1" applyAlignment="1">
      <alignment horizontal="center" vertical="center" wrapText="1" shrinkToFit="1"/>
    </xf>
    <xf numFmtId="38" fontId="3" fillId="0" borderId="14" xfId="1" applyFont="1" applyFill="1" applyBorder="1" applyAlignment="1">
      <alignment horizontal="center" vertical="center" wrapText="1" shrinkToFit="1"/>
    </xf>
    <xf numFmtId="38" fontId="3" fillId="0" borderId="16" xfId="1" applyFont="1" applyFill="1" applyBorder="1" applyAlignment="1">
      <alignment horizontal="center" vertical="center" wrapText="1" shrinkToFit="1"/>
    </xf>
    <xf numFmtId="38" fontId="3" fillId="0" borderId="29" xfId="1" applyFont="1" applyFill="1" applyBorder="1" applyAlignment="1">
      <alignment horizontal="right" vertical="center" shrinkToFit="1"/>
    </xf>
    <xf numFmtId="0" fontId="3" fillId="0" borderId="70" xfId="0" applyFont="1" applyFill="1" applyBorder="1" applyAlignment="1">
      <alignment horizontal="center" vertical="center" textRotation="255"/>
    </xf>
    <xf numFmtId="0" fontId="3" fillId="0" borderId="47" xfId="0" applyFont="1" applyFill="1" applyBorder="1" applyAlignment="1">
      <alignment horizontal="center" vertical="center" textRotation="255"/>
    </xf>
    <xf numFmtId="0" fontId="3" fillId="0" borderId="48" xfId="0" applyFont="1" applyFill="1" applyBorder="1" applyAlignment="1">
      <alignment horizontal="center" vertical="center" textRotation="255"/>
    </xf>
    <xf numFmtId="0" fontId="18" fillId="0" borderId="34" xfId="0" applyFont="1" applyFill="1" applyBorder="1" applyAlignment="1">
      <alignment horizontal="distributed" vertical="center" justifyLastLine="1"/>
    </xf>
    <xf numFmtId="0" fontId="18" fillId="0" borderId="55" xfId="0" applyFont="1" applyFill="1" applyBorder="1" applyAlignment="1">
      <alignment horizontal="distributed" vertical="center" justifyLastLine="1"/>
    </xf>
    <xf numFmtId="0" fontId="18" fillId="0" borderId="37" xfId="0" applyFont="1" applyFill="1" applyBorder="1" applyAlignment="1">
      <alignment horizontal="distributed" vertical="center" justifyLastLine="1"/>
    </xf>
    <xf numFmtId="0" fontId="18" fillId="0" borderId="26" xfId="0" applyFont="1" applyFill="1" applyBorder="1" applyAlignment="1">
      <alignment horizontal="distributed" vertical="center" justifyLastLine="1"/>
    </xf>
    <xf numFmtId="0" fontId="3" fillId="0" borderId="55" xfId="0" applyFont="1" applyFill="1" applyBorder="1" applyAlignment="1">
      <alignment horizontal="center" vertical="center" shrinkToFit="1"/>
    </xf>
    <xf numFmtId="38" fontId="3" fillId="0" borderId="55" xfId="1" applyFont="1" applyFill="1" applyBorder="1" applyAlignment="1">
      <alignment horizontal="right" vertical="center" shrinkToFit="1"/>
    </xf>
    <xf numFmtId="38" fontId="3" fillId="0" borderId="61" xfId="1" applyFont="1" applyFill="1" applyBorder="1" applyAlignment="1">
      <alignment horizontal="right" vertical="center" shrinkToFit="1"/>
    </xf>
    <xf numFmtId="38" fontId="3" fillId="0" borderId="41" xfId="1" applyFont="1" applyFill="1" applyBorder="1" applyAlignment="1">
      <alignment horizontal="right" vertical="center" shrinkToFit="1"/>
    </xf>
    <xf numFmtId="0" fontId="17" fillId="0" borderId="5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center" vertical="center" shrinkToFit="1"/>
    </xf>
    <xf numFmtId="38" fontId="3" fillId="0" borderId="53" xfId="1" applyFont="1" applyFill="1" applyBorder="1" applyAlignment="1">
      <alignment horizontal="right" vertical="center" shrinkToFit="1"/>
    </xf>
    <xf numFmtId="38" fontId="3" fillId="0" borderId="34" xfId="1" applyFont="1" applyFill="1" applyBorder="1" applyAlignment="1">
      <alignment horizontal="right" vertical="center" shrinkToFit="1"/>
    </xf>
    <xf numFmtId="38" fontId="3" fillId="0" borderId="26" xfId="1" applyFont="1" applyFill="1" applyBorder="1" applyAlignment="1">
      <alignment horizontal="right" vertical="center" shrinkToFit="1"/>
    </xf>
    <xf numFmtId="0" fontId="31" fillId="0" borderId="16" xfId="0" applyFont="1" applyFill="1" applyBorder="1" applyAlignment="1">
      <alignment horizontal="distributed" vertical="center" wrapText="1" justifyLastLine="1"/>
    </xf>
    <xf numFmtId="0" fontId="31" fillId="0" borderId="4" xfId="0" applyFont="1" applyFill="1" applyBorder="1" applyAlignment="1">
      <alignment horizontal="distributed" vertical="center" wrapText="1" justifyLastLine="1"/>
    </xf>
    <xf numFmtId="0" fontId="31" fillId="0" borderId="37" xfId="0" applyFont="1" applyFill="1" applyBorder="1" applyAlignment="1">
      <alignment horizontal="distributed" vertical="center" wrapText="1" justifyLastLine="1"/>
    </xf>
    <xf numFmtId="0" fontId="31" fillId="0" borderId="26" xfId="0" applyFont="1" applyFill="1" applyBorder="1" applyAlignment="1">
      <alignment horizontal="distributed" vertical="center" wrapText="1" justifyLastLine="1"/>
    </xf>
    <xf numFmtId="0" fontId="17" fillId="0" borderId="29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shrinkToFit="1"/>
    </xf>
    <xf numFmtId="0" fontId="3" fillId="0" borderId="30" xfId="0" applyFont="1" applyFill="1" applyBorder="1" applyAlignment="1">
      <alignment horizontal="center" shrinkToFit="1"/>
    </xf>
    <xf numFmtId="38" fontId="3" fillId="0" borderId="31" xfId="1" applyFont="1" applyFill="1" applyBorder="1" applyAlignment="1">
      <alignment horizontal="right" vertical="center" shrinkToFit="1"/>
    </xf>
    <xf numFmtId="38" fontId="3" fillId="0" borderId="30" xfId="1" applyFont="1" applyFill="1" applyBorder="1" applyAlignment="1">
      <alignment horizontal="right" vertical="center" shrinkToFit="1"/>
    </xf>
    <xf numFmtId="38" fontId="3" fillId="0" borderId="22" xfId="1" applyFont="1" applyFill="1" applyBorder="1" applyAlignment="1">
      <alignment horizontal="right" vertical="center" shrinkToFit="1"/>
    </xf>
    <xf numFmtId="0" fontId="19" fillId="0" borderId="23" xfId="0" applyFont="1" applyFill="1" applyBorder="1" applyAlignment="1">
      <alignment horizontal="center" shrinkToFit="1"/>
    </xf>
    <xf numFmtId="0" fontId="19" fillId="0" borderId="3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24" xfId="0" applyFont="1" applyFill="1" applyBorder="1" applyAlignment="1">
      <alignment horizontal="center" shrinkToFit="1"/>
    </xf>
    <xf numFmtId="0" fontId="28" fillId="0" borderId="16" xfId="0" applyFont="1" applyFill="1" applyBorder="1" applyAlignment="1">
      <alignment horizontal="center" vertical="center" wrapText="1" shrinkToFit="1"/>
    </xf>
    <xf numFmtId="0" fontId="28" fillId="0" borderId="4" xfId="0" applyFont="1" applyFill="1" applyBorder="1" applyAlignment="1">
      <alignment horizontal="center" vertical="center" shrinkToFit="1"/>
    </xf>
    <xf numFmtId="0" fontId="28" fillId="0" borderId="23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28" fillId="0" borderId="22" xfId="0" applyFont="1" applyFill="1" applyBorder="1" applyAlignment="1">
      <alignment horizontal="center" vertical="center" shrinkToFit="1"/>
    </xf>
    <xf numFmtId="0" fontId="28" fillId="0" borderId="29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center" shrinkToFit="1"/>
    </xf>
    <xf numFmtId="0" fontId="3" fillId="0" borderId="64" xfId="0" applyFont="1" applyFill="1" applyBorder="1" applyAlignment="1">
      <alignment horizont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0" fontId="18" fillId="0" borderId="55" xfId="0" applyFont="1" applyFill="1" applyBorder="1" applyAlignment="1">
      <alignment horizontal="center" vertical="center" textRotation="255" shrinkToFit="1"/>
    </xf>
    <xf numFmtId="0" fontId="18" fillId="0" borderId="29" xfId="0" applyFont="1" applyFill="1" applyBorder="1" applyAlignment="1">
      <alignment horizontal="center" vertical="center" textRotation="255" shrinkToFit="1"/>
    </xf>
    <xf numFmtId="38" fontId="3" fillId="0" borderId="28" xfId="1" applyFont="1" applyFill="1" applyBorder="1" applyAlignment="1">
      <alignment horizontal="right" vertical="center" shrinkToFit="1"/>
    </xf>
    <xf numFmtId="38" fontId="3" fillId="0" borderId="4" xfId="1" applyFont="1" applyFill="1" applyBorder="1" applyAlignment="1">
      <alignment horizontal="right" vertical="center" shrinkToFit="1"/>
    </xf>
    <xf numFmtId="0" fontId="3" fillId="0" borderId="26" xfId="0" applyFont="1" applyFill="1" applyBorder="1" applyAlignment="1">
      <alignment horizontal="center" vertical="center" shrinkToFit="1"/>
    </xf>
    <xf numFmtId="38" fontId="3" fillId="0" borderId="68" xfId="1" applyFont="1" applyFill="1" applyBorder="1" applyAlignment="1">
      <alignment horizontal="right" vertical="center" shrinkToFit="1"/>
    </xf>
    <xf numFmtId="38" fontId="3" fillId="0" borderId="64" xfId="1" applyFont="1" applyFill="1" applyBorder="1" applyAlignment="1">
      <alignment horizontal="right" vertical="center" shrinkToFit="1"/>
    </xf>
    <xf numFmtId="38" fontId="3" fillId="0" borderId="16" xfId="1" applyFont="1" applyFill="1" applyBorder="1" applyAlignment="1">
      <alignment horizontal="right" vertical="center" shrinkToFit="1"/>
    </xf>
    <xf numFmtId="38" fontId="3" fillId="0" borderId="45" xfId="1" applyFont="1" applyFill="1" applyBorder="1" applyAlignment="1">
      <alignment horizontal="right" vertical="center" shrinkToFit="1"/>
    </xf>
    <xf numFmtId="38" fontId="3" fillId="0" borderId="37" xfId="1" applyFont="1" applyFill="1" applyBorder="1" applyAlignment="1">
      <alignment horizontal="right" vertical="center" shrinkToFit="1"/>
    </xf>
    <xf numFmtId="38" fontId="3" fillId="0" borderId="74" xfId="1" applyFont="1" applyFill="1" applyBorder="1" applyAlignment="1">
      <alignment horizontal="right" vertical="center" shrinkToFit="1"/>
    </xf>
    <xf numFmtId="38" fontId="3" fillId="0" borderId="67" xfId="1" applyFont="1" applyFill="1" applyBorder="1" applyAlignment="1">
      <alignment horizontal="right" vertical="center" shrinkToFit="1"/>
    </xf>
    <xf numFmtId="38" fontId="3" fillId="0" borderId="49" xfId="1" applyFont="1" applyFill="1" applyBorder="1" applyAlignment="1">
      <alignment horizontal="right" vertical="center" shrinkToFit="1"/>
    </xf>
    <xf numFmtId="0" fontId="28" fillId="0" borderId="66" xfId="0" applyFont="1" applyFill="1" applyBorder="1" applyAlignment="1">
      <alignment horizontal="distributed" vertical="center" justifyLastLine="1"/>
    </xf>
    <xf numFmtId="0" fontId="28" fillId="0" borderId="56" xfId="0" applyFont="1" applyFill="1" applyBorder="1" applyAlignment="1">
      <alignment horizontal="distributed" vertical="center" justifyLastLine="1"/>
    </xf>
    <xf numFmtId="0" fontId="28" fillId="0" borderId="7" xfId="0" applyFont="1" applyFill="1" applyBorder="1" applyAlignment="1">
      <alignment horizontal="distributed" vertical="center" shrinkToFit="1"/>
    </xf>
    <xf numFmtId="0" fontId="28" fillId="0" borderId="8" xfId="0" applyFont="1" applyFill="1" applyBorder="1" applyAlignment="1">
      <alignment horizontal="distributed" vertical="center" shrinkToFit="1"/>
    </xf>
    <xf numFmtId="0" fontId="28" fillId="0" borderId="9" xfId="0" applyFont="1" applyFill="1" applyBorder="1" applyAlignment="1">
      <alignment horizontal="distributed" vertical="center" shrinkToFit="1"/>
    </xf>
    <xf numFmtId="38" fontId="3" fillId="0" borderId="62" xfId="1" applyFont="1" applyFill="1" applyBorder="1" applyAlignment="1">
      <alignment horizontal="right" vertical="center" shrinkToFit="1"/>
    </xf>
    <xf numFmtId="38" fontId="3" fillId="0" borderId="57" xfId="1" applyFont="1" applyFill="1" applyBorder="1" applyAlignment="1">
      <alignment horizontal="right" vertical="center" shrinkToFit="1"/>
    </xf>
    <xf numFmtId="0" fontId="17" fillId="0" borderId="7" xfId="0" applyFont="1" applyFill="1" applyBorder="1" applyAlignment="1">
      <alignment horizontal="center" vertical="center" justifyLastLine="1"/>
    </xf>
    <xf numFmtId="0" fontId="17" fillId="0" borderId="8" xfId="0" applyFont="1" applyFill="1" applyBorder="1" applyAlignment="1">
      <alignment horizontal="center" vertical="center" justifyLastLine="1"/>
    </xf>
    <xf numFmtId="0" fontId="17" fillId="0" borderId="9" xfId="0" applyFont="1" applyFill="1" applyBorder="1" applyAlignment="1">
      <alignment horizontal="center" vertical="center" justifyLastLine="1"/>
    </xf>
    <xf numFmtId="0" fontId="19" fillId="0" borderId="28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19" fillId="0" borderId="22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right" vertical="center" shrinkToFit="1"/>
    </xf>
    <xf numFmtId="38" fontId="3" fillId="0" borderId="27" xfId="1" applyFont="1" applyFill="1" applyBorder="1" applyAlignment="1">
      <alignment horizontal="right" vertical="center" shrinkToFit="1"/>
    </xf>
    <xf numFmtId="38" fontId="3" fillId="0" borderId="2" xfId="1" applyFont="1" applyFill="1" applyBorder="1" applyAlignment="1">
      <alignment horizontal="right" vertical="center" shrinkToFit="1"/>
    </xf>
    <xf numFmtId="38" fontId="3" fillId="0" borderId="24" xfId="1" applyFont="1" applyFill="1" applyBorder="1" applyAlignment="1">
      <alignment horizontal="right" vertical="center" shrinkToFit="1"/>
    </xf>
    <xf numFmtId="38" fontId="3" fillId="0" borderId="23" xfId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/>
    </xf>
    <xf numFmtId="0" fontId="28" fillId="0" borderId="62" xfId="0" applyFont="1" applyFill="1" applyBorder="1" applyAlignment="1">
      <alignment horizontal="center" vertical="center"/>
    </xf>
    <xf numFmtId="0" fontId="28" fillId="0" borderId="55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67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62" xfId="0" applyFont="1" applyFill="1" applyBorder="1" applyAlignment="1">
      <alignment horizontal="center" vertical="center" shrinkToFit="1"/>
    </xf>
    <xf numFmtId="0" fontId="3" fillId="0" borderId="57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67" xfId="0" applyFont="1" applyFill="1" applyBorder="1" applyAlignment="1">
      <alignment horizontal="center" vertical="center" shrinkToFit="1"/>
    </xf>
    <xf numFmtId="0" fontId="3" fillId="0" borderId="74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38" fontId="17" fillId="0" borderId="53" xfId="1" applyFont="1" applyFill="1" applyBorder="1" applyAlignment="1">
      <alignment horizontal="center" vertical="center"/>
    </xf>
    <xf numFmtId="0" fontId="29" fillId="0" borderId="33" xfId="0" applyFont="1" applyFill="1" applyBorder="1" applyAlignment="1"/>
    <xf numFmtId="0" fontId="29" fillId="0" borderId="41" xfId="0" applyFont="1" applyFill="1" applyBorder="1" applyAlignment="1"/>
    <xf numFmtId="38" fontId="17" fillId="0" borderId="3" xfId="1" applyFont="1" applyFill="1" applyBorder="1" applyAlignment="1">
      <alignment horizontal="center" vertical="center" wrapText="1"/>
    </xf>
    <xf numFmtId="38" fontId="17" fillId="0" borderId="27" xfId="1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38" fontId="17" fillId="0" borderId="3" xfId="1" applyFont="1" applyFill="1" applyBorder="1" applyAlignment="1">
      <alignment horizontal="center" vertical="center"/>
    </xf>
    <xf numFmtId="38" fontId="17" fillId="0" borderId="24" xfId="1" applyFont="1" applyFill="1" applyBorder="1" applyAlignment="1">
      <alignment horizontal="center" vertical="center"/>
    </xf>
    <xf numFmtId="38" fontId="17" fillId="0" borderId="55" xfId="1" applyFont="1" applyFill="1" applyBorder="1" applyAlignment="1">
      <alignment horizontal="center" vertical="center" shrinkToFit="1"/>
    </xf>
    <xf numFmtId="38" fontId="17" fillId="0" borderId="3" xfId="1" applyFont="1" applyFill="1" applyBorder="1" applyAlignment="1">
      <alignment horizontal="distributed" vertical="center" wrapText="1" justifyLastLine="1"/>
    </xf>
    <xf numFmtId="38" fontId="17" fillId="0" borderId="3" xfId="1" applyFont="1" applyFill="1" applyBorder="1" applyAlignment="1">
      <alignment horizontal="center" vertical="distributed"/>
    </xf>
    <xf numFmtId="38" fontId="17" fillId="0" borderId="3" xfId="1" applyFont="1" applyFill="1" applyBorder="1" applyAlignment="1">
      <alignment horizontal="center" vertical="center" textRotation="255" wrapText="1"/>
    </xf>
    <xf numFmtId="0" fontId="3" fillId="0" borderId="29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distributed" vertical="center" justifyLastLine="1"/>
    </xf>
    <xf numFmtId="38" fontId="3" fillId="0" borderId="6" xfId="1" applyFont="1" applyFill="1" applyBorder="1" applyAlignment="1">
      <alignment horizontal="right" vertical="center" shrinkToFit="1"/>
    </xf>
    <xf numFmtId="38" fontId="3" fillId="0" borderId="76" xfId="1" applyFont="1" applyFill="1" applyBorder="1" applyAlignment="1">
      <alignment horizontal="right" vertical="center" shrinkToFit="1"/>
    </xf>
    <xf numFmtId="0" fontId="3" fillId="0" borderId="7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left" vertical="center" wrapText="1" indent="1" justifyLastLine="1"/>
    </xf>
    <xf numFmtId="0" fontId="3" fillId="0" borderId="36" xfId="0" applyFont="1" applyFill="1" applyBorder="1" applyAlignment="1">
      <alignment horizontal="left" vertical="center" wrapText="1" indent="1" justifyLastLine="1"/>
    </xf>
    <xf numFmtId="0" fontId="3" fillId="0" borderId="37" xfId="0" applyFont="1" applyFill="1" applyBorder="1" applyAlignment="1">
      <alignment horizontal="left" vertical="center" wrapText="1" indent="1" justifyLastLine="1"/>
    </xf>
    <xf numFmtId="0" fontId="3" fillId="0" borderId="45" xfId="0" applyFont="1" applyFill="1" applyBorder="1" applyAlignment="1">
      <alignment horizontal="left" vertical="center" wrapText="1" indent="1" justifyLastLine="1"/>
    </xf>
    <xf numFmtId="0" fontId="3" fillId="0" borderId="14" xfId="0" applyFont="1" applyFill="1" applyBorder="1" applyAlignment="1">
      <alignment horizontal="left" vertical="center" wrapText="1" indent="1" justifyLastLine="1"/>
    </xf>
    <xf numFmtId="0" fontId="3" fillId="0" borderId="16" xfId="0" applyFont="1" applyFill="1" applyBorder="1" applyAlignment="1">
      <alignment horizontal="left" vertical="center" wrapText="1" indent="1" justifyLastLine="1"/>
    </xf>
    <xf numFmtId="0" fontId="3" fillId="0" borderId="26" xfId="0" applyFont="1" applyFill="1" applyBorder="1" applyAlignment="1">
      <alignment horizontal="distributed" vertical="center" justifyLastLine="1"/>
    </xf>
    <xf numFmtId="0" fontId="3" fillId="0" borderId="78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38" fontId="3" fillId="0" borderId="35" xfId="1" applyFont="1" applyFill="1" applyBorder="1" applyAlignment="1">
      <alignment horizontal="right" vertical="center" shrinkToFit="1"/>
    </xf>
    <xf numFmtId="0" fontId="3" fillId="0" borderId="20" xfId="0" applyFont="1" applyFill="1" applyBorder="1" applyAlignment="1">
      <alignment horizontal="center" vertical="center" shrinkToFit="1"/>
    </xf>
    <xf numFmtId="38" fontId="3" fillId="0" borderId="14" xfId="1" applyFont="1" applyFill="1" applyBorder="1" applyAlignment="1">
      <alignment horizontal="right" vertical="center" shrinkToFit="1"/>
    </xf>
    <xf numFmtId="38" fontId="3" fillId="0" borderId="44" xfId="1" applyFont="1" applyFill="1" applyBorder="1" applyAlignment="1">
      <alignment horizontal="right" vertical="center" shrinkToFit="1"/>
    </xf>
    <xf numFmtId="38" fontId="3" fillId="0" borderId="36" xfId="1" applyFont="1" applyFill="1" applyBorder="1" applyAlignment="1">
      <alignment horizontal="right" vertical="center" shrinkToFit="1"/>
    </xf>
    <xf numFmtId="38" fontId="3" fillId="0" borderId="38" xfId="1" applyFont="1" applyFill="1" applyBorder="1" applyAlignment="1">
      <alignment horizontal="right" vertical="center" shrinkToFit="1"/>
    </xf>
    <xf numFmtId="0" fontId="3" fillId="0" borderId="84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114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distributed" vertical="center" justifyLastLine="1"/>
    </xf>
    <xf numFmtId="0" fontId="0" fillId="0" borderId="37" xfId="0" applyFont="1" applyFill="1" applyBorder="1" applyAlignment="1">
      <alignment horizontal="distributed" vertical="center" justifyLastLine="1"/>
    </xf>
    <xf numFmtId="38" fontId="3" fillId="0" borderId="7" xfId="1" applyFont="1" applyFill="1" applyBorder="1" applyAlignment="1">
      <alignment horizontal="right" vertical="center" shrinkToFit="1"/>
    </xf>
    <xf numFmtId="38" fontId="3" fillId="0" borderId="8" xfId="1" applyFont="1" applyFill="1" applyBorder="1" applyAlignment="1">
      <alignment horizontal="right" vertical="center" shrinkToFit="1"/>
    </xf>
    <xf numFmtId="38" fontId="3" fillId="0" borderId="9" xfId="1" applyFont="1" applyFill="1" applyBorder="1" applyAlignment="1">
      <alignment horizontal="right" vertical="center" shrinkToFit="1"/>
    </xf>
    <xf numFmtId="38" fontId="3" fillId="0" borderId="54" xfId="1" applyFont="1" applyFill="1" applyBorder="1" applyAlignment="1">
      <alignment horizontal="right" vertical="center" shrinkToFit="1"/>
    </xf>
    <xf numFmtId="38" fontId="3" fillId="0" borderId="85" xfId="1" applyFont="1" applyFill="1" applyBorder="1" applyAlignment="1">
      <alignment horizontal="right" vertical="center" shrinkToFit="1"/>
    </xf>
    <xf numFmtId="38" fontId="3" fillId="0" borderId="86" xfId="1" applyFont="1" applyFill="1" applyBorder="1" applyAlignment="1">
      <alignment horizontal="right" vertical="center" shrinkToFit="1"/>
    </xf>
    <xf numFmtId="38" fontId="3" fillId="0" borderId="88" xfId="1" applyFont="1" applyFill="1" applyBorder="1" applyAlignment="1">
      <alignment horizontal="right" vertical="center" shrinkToFit="1"/>
    </xf>
    <xf numFmtId="38" fontId="3" fillId="0" borderId="87" xfId="1" applyFont="1" applyFill="1" applyBorder="1" applyAlignment="1">
      <alignment horizontal="right" vertical="center" shrinkToFit="1"/>
    </xf>
    <xf numFmtId="38" fontId="3" fillId="0" borderId="55" xfId="1" applyFont="1" applyFill="1" applyBorder="1" applyAlignment="1">
      <alignment horizontal="center" vertical="center" shrinkToFit="1"/>
    </xf>
    <xf numFmtId="38" fontId="3" fillId="0" borderId="57" xfId="1" applyFont="1" applyFill="1" applyBorder="1" applyAlignment="1">
      <alignment horizontal="center" vertical="center" shrinkToFit="1"/>
    </xf>
    <xf numFmtId="0" fontId="3" fillId="0" borderId="89" xfId="0" applyFont="1" applyFill="1" applyBorder="1" applyAlignment="1">
      <alignment horizontal="distributed" vertical="center" justifyLastLine="1"/>
    </xf>
    <xf numFmtId="0" fontId="3" fillId="0" borderId="90" xfId="0" applyFont="1" applyFill="1" applyBorder="1" applyAlignment="1">
      <alignment horizontal="distributed" vertical="center" justifyLastLine="1"/>
    </xf>
    <xf numFmtId="0" fontId="3" fillId="0" borderId="73" xfId="0" applyFont="1" applyFill="1" applyBorder="1" applyAlignment="1">
      <alignment horizontal="distributed" vertical="center" justifyLastLine="1"/>
    </xf>
    <xf numFmtId="38" fontId="3" fillId="0" borderId="71" xfId="1" applyFont="1" applyFill="1" applyBorder="1" applyAlignment="1">
      <alignment horizontal="right" vertical="center" shrinkToFit="1"/>
    </xf>
    <xf numFmtId="38" fontId="3" fillId="0" borderId="72" xfId="1" applyFont="1" applyFill="1" applyBorder="1" applyAlignment="1">
      <alignment horizontal="right" vertical="center" shrinkToFit="1"/>
    </xf>
    <xf numFmtId="38" fontId="3" fillId="0" borderId="90" xfId="1" applyFont="1" applyFill="1" applyBorder="1" applyAlignment="1">
      <alignment horizontal="right" vertical="center" shrinkToFit="1"/>
    </xf>
    <xf numFmtId="38" fontId="3" fillId="0" borderId="91" xfId="1" applyFont="1" applyFill="1" applyBorder="1" applyAlignment="1">
      <alignment horizontal="right" vertical="center" shrinkToFit="1"/>
    </xf>
    <xf numFmtId="0" fontId="3" fillId="0" borderId="58" xfId="0" applyFont="1" applyFill="1" applyBorder="1" applyAlignment="1">
      <alignment horizontal="center" vertical="center" shrinkToFit="1"/>
    </xf>
    <xf numFmtId="0" fontId="3" fillId="0" borderId="59" xfId="0" applyFont="1" applyFill="1" applyBorder="1" applyAlignment="1">
      <alignment horizontal="center" vertical="center" shrinkToFit="1"/>
    </xf>
    <xf numFmtId="0" fontId="3" fillId="0" borderId="66" xfId="0" applyFont="1" applyFill="1" applyBorder="1" applyAlignment="1">
      <alignment horizontal="center" vertical="center" shrinkToFit="1"/>
    </xf>
    <xf numFmtId="38" fontId="3" fillId="0" borderId="111" xfId="1" applyFont="1" applyFill="1" applyBorder="1" applyAlignment="1">
      <alignment horizontal="right" vertical="center" shrinkToFit="1"/>
    </xf>
    <xf numFmtId="38" fontId="3" fillId="0" borderId="56" xfId="1" applyFont="1" applyFill="1" applyBorder="1" applyAlignment="1">
      <alignment horizontal="right" vertical="center" shrinkToFit="1"/>
    </xf>
    <xf numFmtId="38" fontId="3" fillId="0" borderId="94" xfId="1" applyFont="1" applyFill="1" applyBorder="1" applyAlignment="1">
      <alignment horizontal="right" vertical="center" shrinkToFit="1"/>
    </xf>
    <xf numFmtId="38" fontId="3" fillId="0" borderId="95" xfId="1" applyFont="1" applyFill="1" applyBorder="1" applyAlignment="1">
      <alignment horizontal="right" vertical="center" shrinkToFit="1"/>
    </xf>
    <xf numFmtId="0" fontId="3" fillId="0" borderId="31" xfId="0" applyFont="1" applyFill="1" applyBorder="1" applyAlignment="1">
      <alignment horizontal="distributed" vertical="center" justifyLastLine="1"/>
    </xf>
    <xf numFmtId="0" fontId="3" fillId="0" borderId="89" xfId="0" applyFont="1" applyFill="1" applyBorder="1" applyAlignment="1">
      <alignment horizontal="center" vertical="center" shrinkToFit="1"/>
    </xf>
    <xf numFmtId="0" fontId="3" fillId="0" borderId="90" xfId="0" applyFont="1" applyFill="1" applyBorder="1" applyAlignment="1">
      <alignment horizontal="center" vertical="center" shrinkToFit="1"/>
    </xf>
    <xf numFmtId="0" fontId="3" fillId="0" borderId="7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distributed" vertical="center" justifyLastLine="1"/>
    </xf>
    <xf numFmtId="38" fontId="3" fillId="0" borderId="27" xfId="1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35" xfId="1" applyFont="1" applyFill="1" applyBorder="1" applyAlignment="1">
      <alignment horizontal="right" vertical="center"/>
    </xf>
    <xf numFmtId="176" fontId="19" fillId="0" borderId="2" xfId="0" quotePrefix="1" applyNumberFormat="1" applyFont="1" applyFill="1" applyBorder="1" applyAlignment="1">
      <alignment horizontal="center" vertical="center"/>
    </xf>
    <xf numFmtId="176" fontId="19" fillId="0" borderId="3" xfId="0" quotePrefix="1" applyNumberFormat="1" applyFont="1" applyFill="1" applyBorder="1" applyAlignment="1">
      <alignment horizontal="center" vertical="center"/>
    </xf>
    <xf numFmtId="176" fontId="19" fillId="0" borderId="1" xfId="0" quotePrefix="1" applyNumberFormat="1" applyFont="1" applyFill="1" applyBorder="1" applyAlignment="1">
      <alignment horizontal="center" vertical="center"/>
    </xf>
    <xf numFmtId="176" fontId="19" fillId="0" borderId="23" xfId="0" quotePrefix="1" applyNumberFormat="1" applyFont="1" applyFill="1" applyBorder="1" applyAlignment="1">
      <alignment horizontal="center" vertical="center"/>
    </xf>
    <xf numFmtId="176" fontId="19" fillId="0" borderId="104" xfId="0" quotePrefix="1" applyNumberFormat="1" applyFont="1" applyFill="1" applyBorder="1" applyAlignment="1">
      <alignment horizontal="center" vertical="center"/>
    </xf>
    <xf numFmtId="176" fontId="19" fillId="0" borderId="105" xfId="0" quotePrefix="1" applyNumberFormat="1" applyFont="1" applyFill="1" applyBorder="1" applyAlignment="1">
      <alignment horizontal="center" vertical="center"/>
    </xf>
    <xf numFmtId="38" fontId="3" fillId="0" borderId="107" xfId="1" applyFont="1" applyFill="1" applyBorder="1" applyAlignment="1">
      <alignment horizontal="right" vertical="center"/>
    </xf>
    <xf numFmtId="38" fontId="3" fillId="0" borderId="108" xfId="1" applyFont="1" applyFill="1" applyBorder="1" applyAlignment="1">
      <alignment horizontal="right" vertical="center"/>
    </xf>
    <xf numFmtId="38" fontId="3" fillId="0" borderId="109" xfId="1" applyFont="1" applyFill="1" applyBorder="1" applyAlignment="1">
      <alignment horizontal="right" vertical="center"/>
    </xf>
    <xf numFmtId="38" fontId="3" fillId="0" borderId="110" xfId="1" applyFont="1" applyFill="1" applyBorder="1" applyAlignment="1">
      <alignment horizontal="right" vertical="center"/>
    </xf>
    <xf numFmtId="38" fontId="3" fillId="0" borderId="93" xfId="1" applyFont="1" applyFill="1" applyBorder="1" applyAlignment="1">
      <alignment horizontal="right" vertical="center"/>
    </xf>
    <xf numFmtId="38" fontId="3" fillId="0" borderId="59" xfId="1" applyFont="1" applyFill="1" applyBorder="1" applyAlignment="1">
      <alignment horizontal="right" vertical="center"/>
    </xf>
    <xf numFmtId="38" fontId="3" fillId="0" borderId="66" xfId="1" applyFont="1" applyFill="1" applyBorder="1" applyAlignment="1">
      <alignment horizontal="right" vertical="center"/>
    </xf>
    <xf numFmtId="38" fontId="3" fillId="0" borderId="83" xfId="1" applyFont="1" applyFill="1" applyBorder="1" applyAlignment="1">
      <alignment horizontal="right" vertical="center"/>
    </xf>
    <xf numFmtId="176" fontId="3" fillId="0" borderId="51" xfId="0" applyNumberFormat="1" applyFont="1" applyFill="1" applyBorder="1" applyAlignment="1">
      <alignment horizontal="center" vertical="center"/>
    </xf>
    <xf numFmtId="176" fontId="3" fillId="0" borderId="52" xfId="0" applyNumberFormat="1" applyFont="1" applyFill="1" applyBorder="1" applyAlignment="1">
      <alignment horizontal="center" vertical="center"/>
    </xf>
    <xf numFmtId="38" fontId="3" fillId="0" borderId="60" xfId="1" applyFont="1" applyFill="1" applyBorder="1" applyAlignment="1">
      <alignment horizontal="right" vertical="center"/>
    </xf>
    <xf numFmtId="38" fontId="3" fillId="0" borderId="32" xfId="1" applyFont="1" applyFill="1" applyBorder="1" applyAlignment="1">
      <alignment horizontal="right" vertical="center"/>
    </xf>
    <xf numFmtId="38" fontId="3" fillId="0" borderId="39" xfId="1" applyFont="1" applyFill="1" applyBorder="1" applyAlignment="1">
      <alignment horizontal="right" vertical="center"/>
    </xf>
    <xf numFmtId="38" fontId="3" fillId="0" borderId="40" xfId="1" applyFont="1" applyFill="1" applyBorder="1" applyAlignment="1">
      <alignment horizontal="right" vertical="center"/>
    </xf>
    <xf numFmtId="176" fontId="3" fillId="0" borderId="48" xfId="0" applyNumberFormat="1" applyFont="1" applyFill="1" applyBorder="1" applyAlignment="1">
      <alignment horizontal="center" vertical="center"/>
    </xf>
    <xf numFmtId="176" fontId="3" fillId="0" borderId="56" xfId="0" applyNumberFormat="1" applyFont="1" applyFill="1" applyBorder="1" applyAlignment="1">
      <alignment horizontal="center" vertical="center"/>
    </xf>
    <xf numFmtId="38" fontId="3" fillId="0" borderId="31" xfId="0" applyNumberFormat="1" applyFont="1" applyFill="1" applyBorder="1" applyAlignment="1">
      <alignment horizontal="right" vertical="center" shrinkToFit="1"/>
    </xf>
    <xf numFmtId="0" fontId="3" fillId="0" borderId="29" xfId="0" applyFont="1" applyFill="1" applyBorder="1" applyAlignment="1">
      <alignment horizontal="right" vertical="center" shrinkToFit="1"/>
    </xf>
    <xf numFmtId="0" fontId="3" fillId="0" borderId="30" xfId="0" applyFont="1" applyFill="1" applyBorder="1" applyAlignment="1">
      <alignment horizontal="right" vertical="center" shrinkToFit="1"/>
    </xf>
    <xf numFmtId="38" fontId="3" fillId="0" borderId="29" xfId="0" applyNumberFormat="1" applyFont="1" applyFill="1" applyBorder="1" applyAlignment="1">
      <alignment horizontal="right" vertical="center" shrinkToFit="1"/>
    </xf>
    <xf numFmtId="0" fontId="0" fillId="0" borderId="45" xfId="0" applyFont="1" applyFill="1" applyBorder="1" applyAlignment="1">
      <alignment horizontal="right" vertical="center" shrinkToFit="1"/>
    </xf>
    <xf numFmtId="0" fontId="0" fillId="0" borderId="16" xfId="0" applyFont="1" applyFill="1" applyBorder="1" applyAlignment="1">
      <alignment horizontal="right" vertical="center" shrinkToFit="1"/>
    </xf>
    <xf numFmtId="0" fontId="0" fillId="0" borderId="14" xfId="0" applyFont="1" applyFill="1" applyBorder="1" applyAlignment="1">
      <alignment horizontal="right" vertical="center" shrinkToFit="1"/>
    </xf>
    <xf numFmtId="0" fontId="0" fillId="0" borderId="42" xfId="0" applyFont="1" applyFill="1" applyBorder="1" applyAlignment="1">
      <alignment horizontal="right" vertical="center" shrinkToFit="1"/>
    </xf>
    <xf numFmtId="38" fontId="3" fillId="0" borderId="65" xfId="1" applyFont="1" applyFill="1" applyBorder="1" applyAlignment="1">
      <alignment horizontal="right" vertical="center" shrinkToFit="1"/>
    </xf>
    <xf numFmtId="38" fontId="3" fillId="0" borderId="17" xfId="1" applyFont="1" applyFill="1" applyBorder="1" applyAlignment="1">
      <alignment horizontal="right" vertical="center" shrinkToFit="1"/>
    </xf>
    <xf numFmtId="38" fontId="3" fillId="0" borderId="42" xfId="1" applyFont="1" applyFill="1" applyBorder="1" applyAlignment="1">
      <alignment horizontal="right" vertical="center" shrinkToFit="1"/>
    </xf>
    <xf numFmtId="0" fontId="3" fillId="0" borderId="68" xfId="0" applyFont="1" applyFill="1" applyBorder="1" applyAlignment="1">
      <alignment horizontal="distributed" vertical="center" justifyLastLine="1"/>
    </xf>
    <xf numFmtId="0" fontId="3" fillId="0" borderId="67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38" fontId="3" fillId="0" borderId="21" xfId="1" applyFont="1" applyFill="1" applyBorder="1" applyAlignment="1">
      <alignment horizontal="right" vertical="center" shrinkToFit="1"/>
    </xf>
    <xf numFmtId="0" fontId="0" fillId="0" borderId="6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3" fillId="0" borderId="56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right" vertical="center"/>
    </xf>
    <xf numFmtId="0" fontId="19" fillId="0" borderId="62" xfId="0" applyFont="1" applyFill="1" applyBorder="1" applyAlignment="1">
      <alignment horizontal="center" vertical="center" textRotation="255" shrinkToFit="1"/>
    </xf>
    <xf numFmtId="0" fontId="19" fillId="0" borderId="55" xfId="0" applyFont="1" applyFill="1" applyBorder="1" applyAlignment="1">
      <alignment horizontal="center" vertical="center" textRotation="255" shrinkToFit="1"/>
    </xf>
    <xf numFmtId="0" fontId="19" fillId="0" borderId="2" xfId="0" applyFont="1" applyFill="1" applyBorder="1" applyAlignment="1">
      <alignment horizontal="center" vertical="center" textRotation="255" shrinkToFit="1"/>
    </xf>
    <xf numFmtId="0" fontId="19" fillId="0" borderId="3" xfId="0" applyFont="1" applyFill="1" applyBorder="1" applyAlignment="1">
      <alignment horizontal="center" vertical="center" textRotation="255" shrinkToFit="1"/>
    </xf>
    <xf numFmtId="0" fontId="19" fillId="0" borderId="31" xfId="0" applyFont="1" applyFill="1" applyBorder="1" applyAlignment="1">
      <alignment horizontal="center" vertical="center" textRotation="255" shrinkToFit="1"/>
    </xf>
    <xf numFmtId="0" fontId="19" fillId="0" borderId="29" xfId="0" applyFont="1" applyFill="1" applyBorder="1" applyAlignment="1">
      <alignment horizontal="center" vertical="center" textRotation="255" shrinkToFit="1"/>
    </xf>
    <xf numFmtId="0" fontId="3" fillId="0" borderId="55" xfId="0" applyFont="1" applyFill="1" applyBorder="1" applyAlignment="1">
      <alignment horizontal="right" vertical="center"/>
    </xf>
    <xf numFmtId="0" fontId="3" fillId="0" borderId="105" xfId="0" applyFont="1" applyFill="1" applyBorder="1" applyAlignment="1">
      <alignment horizontal="center" vertical="center" shrinkToFit="1"/>
    </xf>
    <xf numFmtId="0" fontId="3" fillId="0" borderId="105" xfId="0" applyFont="1" applyFill="1" applyBorder="1" applyAlignment="1">
      <alignment horizontal="right" vertical="center"/>
    </xf>
    <xf numFmtId="0" fontId="3" fillId="0" borderId="107" xfId="0" applyFont="1" applyFill="1" applyBorder="1" applyAlignment="1">
      <alignment horizontal="right" vertical="center"/>
    </xf>
    <xf numFmtId="0" fontId="3" fillId="0" borderId="109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93" xfId="0" applyFont="1" applyFill="1" applyBorder="1" applyAlignment="1">
      <alignment horizontal="right" vertical="center"/>
    </xf>
    <xf numFmtId="38" fontId="3" fillId="0" borderId="122" xfId="1" applyFont="1" applyFill="1" applyBorder="1" applyAlignment="1">
      <alignment horizontal="right" vertical="center" shrinkToFit="1"/>
    </xf>
    <xf numFmtId="38" fontId="3" fillId="0" borderId="83" xfId="1" applyFont="1" applyFill="1" applyBorder="1" applyAlignment="1">
      <alignment horizontal="right" vertical="center" shrinkToFit="1"/>
    </xf>
    <xf numFmtId="38" fontId="3" fillId="0" borderId="1" xfId="1" applyFont="1" applyFill="1" applyBorder="1" applyAlignment="1">
      <alignment vertical="center" shrinkToFit="1"/>
    </xf>
    <xf numFmtId="38" fontId="3" fillId="0" borderId="6" xfId="1" applyFont="1" applyFill="1" applyBorder="1" applyAlignment="1">
      <alignment vertical="center" shrinkToFit="1"/>
    </xf>
    <xf numFmtId="38" fontId="3" fillId="0" borderId="35" xfId="1" applyFont="1" applyFill="1" applyBorder="1" applyAlignment="1">
      <alignment vertical="center" shrinkToFit="1"/>
    </xf>
    <xf numFmtId="38" fontId="3" fillId="0" borderId="19" xfId="1" applyFont="1" applyFill="1" applyBorder="1" applyAlignment="1">
      <alignment vertical="center" shrinkToFit="1"/>
    </xf>
    <xf numFmtId="38" fontId="3" fillId="0" borderId="21" xfId="1" applyFont="1" applyFill="1" applyBorder="1" applyAlignment="1">
      <alignment vertical="center" shrinkToFit="1"/>
    </xf>
    <xf numFmtId="38" fontId="3" fillId="0" borderId="25" xfId="1" applyFont="1" applyFill="1" applyBorder="1" applyAlignment="1">
      <alignment vertical="center" shrinkToFit="1"/>
    </xf>
    <xf numFmtId="0" fontId="3" fillId="0" borderId="53" xfId="0" applyFont="1" applyFill="1" applyBorder="1" applyAlignment="1">
      <alignment horizontal="right" vertical="center"/>
    </xf>
    <xf numFmtId="0" fontId="3" fillId="0" borderId="116" xfId="0" applyFont="1" applyFill="1" applyBorder="1" applyAlignment="1">
      <alignment horizontal="right" vertical="center"/>
    </xf>
    <xf numFmtId="0" fontId="3" fillId="0" borderId="57" xfId="0" applyFont="1" applyFill="1" applyBorder="1" applyAlignment="1">
      <alignment horizontal="right" vertical="center"/>
    </xf>
    <xf numFmtId="0" fontId="3" fillId="0" borderId="117" xfId="0" applyFont="1" applyFill="1" applyBorder="1" applyAlignment="1">
      <alignment horizontal="right" vertical="center"/>
    </xf>
    <xf numFmtId="0" fontId="3" fillId="0" borderId="118" xfId="0" applyFont="1" applyFill="1" applyBorder="1" applyAlignment="1">
      <alignment horizontal="right" vertical="center"/>
    </xf>
    <xf numFmtId="0" fontId="3" fillId="0" borderId="119" xfId="0" applyFont="1" applyFill="1" applyBorder="1" applyAlignment="1">
      <alignment horizontal="right" vertical="center"/>
    </xf>
    <xf numFmtId="0" fontId="3" fillId="0" borderId="120" xfId="0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38" fontId="3" fillId="0" borderId="121" xfId="1" applyFont="1" applyFill="1" applyBorder="1" applyAlignment="1">
      <alignment horizontal="right" vertical="center"/>
    </xf>
    <xf numFmtId="38" fontId="3" fillId="0" borderId="106" xfId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0" fontId="3" fillId="0" borderId="11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69" xfId="0" applyFont="1" applyFill="1" applyBorder="1" applyAlignment="1">
      <alignment horizontal="right" vertical="center"/>
    </xf>
    <xf numFmtId="0" fontId="3" fillId="0" borderId="74" xfId="0" applyFont="1" applyFill="1" applyBorder="1" applyAlignment="1">
      <alignment horizontal="right" vertical="center"/>
    </xf>
    <xf numFmtId="0" fontId="3" fillId="0" borderId="117" xfId="0" applyFont="1" applyFill="1" applyBorder="1" applyAlignment="1">
      <alignment horizontal="center" vertical="center" shrinkToFit="1"/>
    </xf>
    <xf numFmtId="0" fontId="19" fillId="0" borderId="67" xfId="0" applyFont="1" applyFill="1" applyBorder="1" applyAlignment="1">
      <alignment horizontal="center" vertical="center" textRotation="255" shrinkToFit="1"/>
    </xf>
    <xf numFmtId="0" fontId="19" fillId="0" borderId="26" xfId="0" applyFont="1" applyFill="1" applyBorder="1" applyAlignment="1">
      <alignment horizontal="center" vertical="center" textRotation="255" shrinkToFit="1"/>
    </xf>
    <xf numFmtId="0" fontId="3" fillId="0" borderId="61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7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16" xfId="0" applyFont="1" applyFill="1" applyBorder="1" applyAlignment="1">
      <alignment horizontal="center" vertical="center" textRotation="255"/>
    </xf>
    <xf numFmtId="0" fontId="3" fillId="0" borderId="57" xfId="0" applyFont="1" applyFill="1" applyBorder="1" applyAlignment="1">
      <alignment horizontal="center" vertical="center" textRotation="255"/>
    </xf>
    <xf numFmtId="0" fontId="3" fillId="0" borderId="115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 textRotation="255"/>
    </xf>
    <xf numFmtId="38" fontId="19" fillId="0" borderId="2" xfId="1" applyFont="1" applyFill="1" applyBorder="1" applyAlignment="1">
      <alignment horizontal="right" vertical="center"/>
    </xf>
    <xf numFmtId="38" fontId="19" fillId="0" borderId="4" xfId="1" applyFont="1" applyFill="1" applyBorder="1" applyAlignment="1">
      <alignment horizontal="right" vertical="center"/>
    </xf>
    <xf numFmtId="38" fontId="19" fillId="0" borderId="31" xfId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 shrinkToFit="1"/>
    </xf>
    <xf numFmtId="0" fontId="17" fillId="0" borderId="65" xfId="0" applyFont="1" applyFill="1" applyBorder="1" applyAlignment="1">
      <alignment horizontal="center" vertical="top" textRotation="255" wrapText="1"/>
    </xf>
    <xf numFmtId="0" fontId="17" fillId="0" borderId="36" xfId="0" applyFont="1" applyFill="1" applyBorder="1" applyAlignment="1">
      <alignment horizontal="center" vertical="top" textRotation="255" wrapText="1"/>
    </xf>
    <xf numFmtId="0" fontId="17" fillId="0" borderId="37" xfId="0" applyFont="1" applyFill="1" applyBorder="1" applyAlignment="1">
      <alignment horizontal="center" vertical="top" textRotation="255" wrapText="1"/>
    </xf>
    <xf numFmtId="0" fontId="17" fillId="0" borderId="10" xfId="0" applyFont="1" applyFill="1" applyBorder="1" applyAlignment="1">
      <alignment horizontal="center" vertical="top" textRotation="255" wrapText="1"/>
    </xf>
    <xf numFmtId="0" fontId="17" fillId="0" borderId="0" xfId="0" applyFont="1" applyFill="1" applyBorder="1" applyAlignment="1">
      <alignment horizontal="center" vertical="top" textRotation="255" wrapText="1"/>
    </xf>
    <xf numFmtId="0" fontId="17" fillId="0" borderId="11" xfId="0" applyFont="1" applyFill="1" applyBorder="1" applyAlignment="1">
      <alignment horizontal="center" vertical="top" textRotation="255" wrapText="1"/>
    </xf>
    <xf numFmtId="0" fontId="29" fillId="0" borderId="58" xfId="0" applyFont="1" applyFill="1" applyBorder="1" applyAlignment="1">
      <alignment horizontal="center" vertical="top" textRotation="255" wrapText="1"/>
    </xf>
    <xf numFmtId="0" fontId="29" fillId="0" borderId="59" xfId="0" applyFont="1" applyFill="1" applyBorder="1" applyAlignment="1">
      <alignment horizontal="center" vertical="top" textRotation="255" wrapText="1"/>
    </xf>
    <xf numFmtId="0" fontId="29" fillId="0" borderId="66" xfId="0" applyFont="1" applyFill="1" applyBorder="1" applyAlignment="1">
      <alignment horizontal="center" vertical="top" textRotation="255" wrapText="1"/>
    </xf>
    <xf numFmtId="38" fontId="19" fillId="0" borderId="92" xfId="1" applyFont="1" applyFill="1" applyBorder="1" applyAlignment="1">
      <alignment horizontal="right" vertical="center"/>
    </xf>
    <xf numFmtId="38" fontId="19" fillId="0" borderId="114" xfId="1" applyFont="1" applyFill="1" applyBorder="1" applyAlignment="1">
      <alignment vertical="center" shrinkToFit="1"/>
    </xf>
    <xf numFmtId="38" fontId="19" fillId="0" borderId="21" xfId="1" applyFont="1" applyFill="1" applyBorder="1" applyAlignment="1">
      <alignment vertical="center" shrinkToFit="1"/>
    </xf>
    <xf numFmtId="38" fontId="19" fillId="0" borderId="25" xfId="1" applyFont="1" applyFill="1" applyBorder="1" applyAlignment="1">
      <alignment vertical="center" shrinkToFit="1"/>
    </xf>
    <xf numFmtId="0" fontId="3" fillId="0" borderId="74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38" fontId="19" fillId="0" borderId="76" xfId="1" applyFont="1" applyFill="1" applyBorder="1" applyAlignment="1">
      <alignment horizontal="right" vertical="center"/>
    </xf>
    <xf numFmtId="38" fontId="19" fillId="0" borderId="20" xfId="1" applyFont="1" applyFill="1" applyBorder="1" applyAlignment="1">
      <alignment vertical="center"/>
    </xf>
    <xf numFmtId="38" fontId="19" fillId="0" borderId="6" xfId="1" applyFont="1" applyFill="1" applyBorder="1" applyAlignment="1">
      <alignment vertical="center"/>
    </xf>
    <xf numFmtId="38" fontId="19" fillId="0" borderId="35" xfId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80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54" xfId="0" applyFont="1" applyFill="1" applyBorder="1" applyAlignment="1">
      <alignment horizontal="center" vertical="center" textRotation="255"/>
    </xf>
    <xf numFmtId="0" fontId="3" fillId="0" borderId="81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82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42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19" fillId="0" borderId="65" xfId="0" applyFont="1" applyFill="1" applyBorder="1" applyAlignment="1">
      <alignment horizontal="center" vertical="center" textRotation="255" shrinkToFit="1"/>
    </xf>
    <xf numFmtId="0" fontId="19" fillId="0" borderId="37" xfId="0" applyFont="1" applyFill="1" applyBorder="1" applyAlignment="1">
      <alignment horizontal="center" vertical="center" textRotation="255" shrinkToFit="1"/>
    </xf>
    <xf numFmtId="0" fontId="19" fillId="0" borderId="17" xfId="0" applyFont="1" applyFill="1" applyBorder="1" applyAlignment="1">
      <alignment horizontal="center" vertical="center" textRotation="255" shrinkToFit="1"/>
    </xf>
    <xf numFmtId="0" fontId="19" fillId="0" borderId="16" xfId="0" applyFont="1" applyFill="1" applyBorder="1" applyAlignment="1">
      <alignment horizontal="center" vertical="center" textRotation="255" shrinkToFit="1"/>
    </xf>
    <xf numFmtId="38" fontId="18" fillId="0" borderId="15" xfId="1" applyFont="1" applyFill="1" applyBorder="1" applyAlignment="1">
      <alignment horizontal="right" vertical="center"/>
    </xf>
    <xf numFmtId="38" fontId="18" fillId="0" borderId="8" xfId="1" applyFont="1" applyFill="1" applyBorder="1" applyAlignment="1">
      <alignment horizontal="right" vertical="center"/>
    </xf>
    <xf numFmtId="38" fontId="18" fillId="0" borderId="9" xfId="1" applyFont="1" applyFill="1" applyBorder="1" applyAlignment="1">
      <alignment horizontal="right" vertical="center"/>
    </xf>
    <xf numFmtId="38" fontId="3" fillId="0" borderId="93" xfId="1" applyFont="1" applyFill="1" applyBorder="1" applyAlignment="1">
      <alignment horizontal="center" vertical="center"/>
    </xf>
    <xf numFmtId="38" fontId="3" fillId="0" borderId="59" xfId="1" applyFont="1" applyFill="1" applyBorder="1" applyAlignment="1">
      <alignment horizontal="center" vertical="center"/>
    </xf>
    <xf numFmtId="38" fontId="3" fillId="0" borderId="66" xfId="1" applyFont="1" applyFill="1" applyBorder="1" applyAlignment="1">
      <alignment horizontal="center" vertical="center"/>
    </xf>
    <xf numFmtId="38" fontId="3" fillId="0" borderId="83" xfId="1" applyFont="1" applyFill="1" applyBorder="1" applyAlignment="1">
      <alignment horizontal="center" vertical="center"/>
    </xf>
    <xf numFmtId="38" fontId="18" fillId="0" borderId="59" xfId="1" applyFont="1" applyFill="1" applyBorder="1" applyAlignment="1">
      <alignment horizontal="left" vertical="center"/>
    </xf>
    <xf numFmtId="38" fontId="18" fillId="0" borderId="66" xfId="1" applyFont="1" applyFill="1" applyBorder="1" applyAlignment="1">
      <alignment horizontal="left" vertical="center"/>
    </xf>
    <xf numFmtId="38" fontId="3" fillId="0" borderId="33" xfId="1" applyFont="1" applyFill="1" applyBorder="1" applyAlignment="1">
      <alignment vertical="center"/>
    </xf>
    <xf numFmtId="184" fontId="3" fillId="0" borderId="53" xfId="1" applyNumberFormat="1" applyFont="1" applyFill="1" applyBorder="1" applyAlignment="1">
      <alignment vertical="center"/>
    </xf>
    <xf numFmtId="184" fontId="3" fillId="0" borderId="33" xfId="1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38" fontId="3" fillId="0" borderId="27" xfId="1" applyFont="1" applyFill="1" applyBorder="1" applyAlignment="1">
      <alignment vertical="center"/>
    </xf>
    <xf numFmtId="184" fontId="3" fillId="0" borderId="27" xfId="1" applyNumberFormat="1" applyFont="1" applyFill="1" applyBorder="1" applyAlignment="1">
      <alignment vertical="center"/>
    </xf>
    <xf numFmtId="184" fontId="3" fillId="0" borderId="6" xfId="1" applyNumberFormat="1" applyFont="1" applyFill="1" applyBorder="1" applyAlignment="1">
      <alignment vertical="center"/>
    </xf>
    <xf numFmtId="184" fontId="3" fillId="0" borderId="23" xfId="1" applyNumberFormat="1" applyFont="1" applyFill="1" applyBorder="1" applyAlignment="1">
      <alignment vertical="center"/>
    </xf>
    <xf numFmtId="38" fontId="3" fillId="0" borderId="37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38" fontId="3" fillId="0" borderId="6" xfId="1" applyFont="1" applyFill="1" applyBorder="1" applyAlignment="1">
      <alignment vertical="center"/>
    </xf>
    <xf numFmtId="184" fontId="3" fillId="0" borderId="21" xfId="1" applyNumberFormat="1" applyFont="1" applyFill="1" applyBorder="1" applyAlignment="1">
      <alignment vertical="center"/>
    </xf>
    <xf numFmtId="184" fontId="3" fillId="0" borderId="28" xfId="1" applyNumberFormat="1" applyFont="1" applyFill="1" applyBorder="1" applyAlignment="1">
      <alignment vertical="center"/>
    </xf>
    <xf numFmtId="38" fontId="3" fillId="0" borderId="56" xfId="1" applyFont="1" applyFill="1" applyBorder="1" applyAlignment="1">
      <alignment horizontal="center" vertical="center"/>
    </xf>
    <xf numFmtId="184" fontId="3" fillId="0" borderId="93" xfId="1" applyNumberFormat="1" applyFont="1" applyFill="1" applyBorder="1" applyAlignment="1">
      <alignment vertical="center"/>
    </xf>
    <xf numFmtId="184" fontId="3" fillId="0" borderId="59" xfId="1" applyNumberFormat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38" fontId="18" fillId="0" borderId="5" xfId="1" applyFont="1" applyFill="1" applyBorder="1" applyAlignment="1">
      <alignment horizontal="right" vertical="center"/>
    </xf>
    <xf numFmtId="0" fontId="1" fillId="0" borderId="18" xfId="0" applyFont="1" applyFill="1" applyBorder="1" applyAlignment="1">
      <alignment horizontal="right" vertical="center"/>
    </xf>
    <xf numFmtId="3" fontId="3" fillId="0" borderId="55" xfId="0" quotePrefix="1" applyNumberFormat="1" applyFont="1" applyFill="1" applyBorder="1" applyAlignment="1">
      <alignment horizontal="center" vertical="center"/>
    </xf>
    <xf numFmtId="3" fontId="3" fillId="0" borderId="3" xfId="0" quotePrefix="1" applyNumberFormat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vertical="center"/>
    </xf>
    <xf numFmtId="3" fontId="3" fillId="0" borderId="5" xfId="0" quotePrefix="1" applyNumberFormat="1" applyFont="1" applyFill="1" applyBorder="1" applyAlignment="1">
      <alignment horizontal="center" vertical="center"/>
    </xf>
    <xf numFmtId="3" fontId="3" fillId="0" borderId="56" xfId="0" quotePrefix="1" applyNumberFormat="1" applyFont="1" applyFill="1" applyBorder="1" applyAlignment="1">
      <alignment horizontal="center" vertical="center"/>
    </xf>
    <xf numFmtId="3" fontId="3" fillId="0" borderId="63" xfId="0" quotePrefix="1" applyNumberFormat="1" applyFont="1" applyFill="1" applyBorder="1" applyAlignment="1">
      <alignment horizontal="center" vertical="center"/>
    </xf>
    <xf numFmtId="3" fontId="3" fillId="0" borderId="124" xfId="0" quotePrefix="1" applyNumberFormat="1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left" vertical="center"/>
    </xf>
    <xf numFmtId="0" fontId="18" fillId="0" borderId="59" xfId="0" applyFont="1" applyFill="1" applyBorder="1" applyAlignment="1">
      <alignment horizontal="left" vertical="center"/>
    </xf>
    <xf numFmtId="0" fontId="18" fillId="0" borderId="6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29" xfId="0" quotePrefix="1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distributed" vertical="center" wrapText="1"/>
    </xf>
    <xf numFmtId="0" fontId="19" fillId="0" borderId="14" xfId="0" applyFont="1" applyFill="1" applyBorder="1" applyAlignment="1">
      <alignment horizontal="distributed" vertical="center" wrapText="1"/>
    </xf>
    <xf numFmtId="0" fontId="19" fillId="0" borderId="16" xfId="0" applyFont="1" applyFill="1" applyBorder="1" applyAlignment="1">
      <alignment horizontal="distributed" vertical="center" wrapText="1"/>
    </xf>
    <xf numFmtId="38" fontId="3" fillId="0" borderId="21" xfId="1" applyFont="1" applyFill="1" applyBorder="1" applyAlignment="1">
      <alignment horizontal="center" vertical="center" shrinkToFit="1"/>
    </xf>
    <xf numFmtId="38" fontId="3" fillId="0" borderId="22" xfId="1" applyFont="1" applyFill="1" applyBorder="1" applyAlignment="1">
      <alignment horizontal="center" vertical="center" shrinkToFit="1"/>
    </xf>
    <xf numFmtId="0" fontId="19" fillId="0" borderId="58" xfId="0" applyFont="1" applyFill="1" applyBorder="1" applyAlignment="1">
      <alignment horizontal="distributed" vertical="center"/>
    </xf>
    <xf numFmtId="0" fontId="19" fillId="0" borderId="59" xfId="0" applyFont="1" applyFill="1" applyBorder="1" applyAlignment="1">
      <alignment horizontal="distributed" vertical="center"/>
    </xf>
    <xf numFmtId="0" fontId="19" fillId="0" borderId="66" xfId="0" applyFont="1" applyFill="1" applyBorder="1" applyAlignment="1">
      <alignment horizontal="distributed" vertical="center"/>
    </xf>
    <xf numFmtId="38" fontId="3" fillId="0" borderId="5" xfId="1" applyFont="1" applyFill="1" applyBorder="1" applyAlignment="1">
      <alignment horizontal="center" vertical="center"/>
    </xf>
    <xf numFmtId="38" fontId="31" fillId="0" borderId="55" xfId="1" applyFont="1" applyFill="1" applyBorder="1" applyAlignment="1">
      <alignment horizontal="center" vertical="center" wrapText="1"/>
    </xf>
    <xf numFmtId="38" fontId="31" fillId="0" borderId="3" xfId="1" applyFont="1" applyFill="1" applyBorder="1" applyAlignment="1">
      <alignment horizontal="center" vertical="center" wrapText="1"/>
    </xf>
    <xf numFmtId="38" fontId="39" fillId="0" borderId="5" xfId="1" applyFont="1" applyFill="1" applyBorder="1" applyAlignment="1">
      <alignment horizontal="center" vertical="center" wrapText="1"/>
    </xf>
    <xf numFmtId="38" fontId="39" fillId="0" borderId="18" xfId="1" applyFont="1" applyFill="1" applyBorder="1" applyAlignment="1">
      <alignment horizontal="center" vertical="center" wrapText="1"/>
    </xf>
    <xf numFmtId="38" fontId="39" fillId="0" borderId="4" xfId="1" applyFont="1" applyFill="1" applyBorder="1" applyAlignment="1">
      <alignment horizontal="center" vertical="center" wrapText="1"/>
    </xf>
    <xf numFmtId="38" fontId="31" fillId="0" borderId="5" xfId="1" applyFont="1" applyFill="1" applyBorder="1" applyAlignment="1">
      <alignment horizontal="center" vertical="center" wrapText="1"/>
    </xf>
    <xf numFmtId="38" fontId="31" fillId="0" borderId="18" xfId="1" applyFont="1" applyFill="1" applyBorder="1" applyAlignment="1">
      <alignment horizontal="center" vertical="center" wrapText="1"/>
    </xf>
    <xf numFmtId="38" fontId="31" fillId="0" borderId="4" xfId="1" applyFont="1" applyFill="1" applyBorder="1" applyAlignment="1">
      <alignment horizontal="center" vertical="center" wrapText="1"/>
    </xf>
    <xf numFmtId="38" fontId="10" fillId="0" borderId="53" xfId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vertical="center"/>
    </xf>
    <xf numFmtId="38" fontId="10" fillId="0" borderId="27" xfId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vertical="center"/>
    </xf>
    <xf numFmtId="38" fontId="10" fillId="0" borderId="10" xfId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vertical="center"/>
    </xf>
    <xf numFmtId="38" fontId="17" fillId="0" borderId="10" xfId="1" applyFont="1" applyFill="1" applyBorder="1" applyAlignment="1">
      <alignment horizontal="right" vertical="center"/>
    </xf>
    <xf numFmtId="38" fontId="3" fillId="0" borderId="0" xfId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3" xfId="0" applyFont="1" applyFill="1" applyBorder="1" applyAlignment="1">
      <alignment vertical="center"/>
    </xf>
    <xf numFmtId="38" fontId="31" fillId="0" borderId="62" xfId="1" applyFont="1" applyFill="1" applyBorder="1" applyAlignment="1">
      <alignment horizontal="center" vertical="center" wrapText="1"/>
    </xf>
    <xf numFmtId="38" fontId="31" fillId="0" borderId="2" xfId="1" applyFont="1" applyFill="1" applyBorder="1" applyAlignment="1">
      <alignment horizontal="center" vertical="center" wrapText="1"/>
    </xf>
    <xf numFmtId="38" fontId="31" fillId="0" borderId="5" xfId="1" applyFont="1" applyFill="1" applyBorder="1" applyAlignment="1">
      <alignment horizontal="center" vertical="center" wrapText="1" shrinkToFit="1"/>
    </xf>
    <xf numFmtId="38" fontId="31" fillId="0" borderId="18" xfId="1" applyFont="1" applyFill="1" applyBorder="1" applyAlignment="1">
      <alignment horizontal="center" vertical="center" wrapText="1" shrinkToFit="1"/>
    </xf>
    <xf numFmtId="38" fontId="31" fillId="0" borderId="4" xfId="1" applyFont="1" applyFill="1" applyBorder="1" applyAlignment="1">
      <alignment horizontal="center" vertical="center" wrapText="1" shrinkToFit="1"/>
    </xf>
    <xf numFmtId="38" fontId="3" fillId="0" borderId="75" xfId="1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vertical="center" shrinkToFit="1"/>
    </xf>
    <xf numFmtId="38" fontId="17" fillId="0" borderId="93" xfId="1" applyFont="1" applyFill="1" applyBorder="1" applyAlignment="1">
      <alignment horizontal="right" vertical="center"/>
    </xf>
    <xf numFmtId="0" fontId="29" fillId="0" borderId="83" xfId="0" applyFont="1" applyFill="1" applyBorder="1" applyAlignment="1">
      <alignment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58" xfId="1" applyFont="1" applyFill="1" applyBorder="1" applyAlignment="1">
      <alignment horizontal="center" vertical="center"/>
    </xf>
    <xf numFmtId="38" fontId="18" fillId="0" borderId="5" xfId="1" applyFont="1" applyFill="1" applyBorder="1" applyAlignment="1">
      <alignment horizontal="right" vertical="center" shrinkToFit="1"/>
    </xf>
    <xf numFmtId="38" fontId="18" fillId="0" borderId="18" xfId="1" applyFont="1" applyFill="1" applyBorder="1" applyAlignment="1">
      <alignment horizontal="right" vertical="center" shrinkToFit="1"/>
    </xf>
    <xf numFmtId="38" fontId="3" fillId="0" borderId="29" xfId="1" applyFont="1" applyFill="1" applyBorder="1" applyAlignment="1">
      <alignment vertical="center" shrinkToFit="1"/>
    </xf>
    <xf numFmtId="0" fontId="29" fillId="0" borderId="75" xfId="0" applyFont="1" applyFill="1" applyBorder="1" applyAlignment="1">
      <alignment horizontal="center" vertical="center" textRotation="255" shrinkToFit="1"/>
    </xf>
    <xf numFmtId="0" fontId="29" fillId="0" borderId="32" xfId="0" applyFont="1" applyFill="1" applyBorder="1" applyAlignment="1">
      <alignment horizontal="center" vertical="center" textRotation="255" shrinkToFit="1"/>
    </xf>
    <xf numFmtId="0" fontId="29" fillId="0" borderId="39" xfId="0" applyFont="1" applyFill="1" applyBorder="1" applyAlignment="1">
      <alignment horizontal="center" vertical="center" textRotation="255" shrinkToFit="1"/>
    </xf>
    <xf numFmtId="38" fontId="3" fillId="0" borderId="47" xfId="1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38" fontId="17" fillId="0" borderId="67" xfId="1" applyFont="1" applyFill="1" applyBorder="1" applyAlignment="1">
      <alignment vertical="center" textRotation="255" shrinkToFit="1"/>
    </xf>
    <xf numFmtId="0" fontId="29" fillId="0" borderId="47" xfId="0" applyFont="1" applyFill="1" applyBorder="1" applyAlignment="1">
      <alignment vertical="center" textRotation="255" shrinkToFit="1"/>
    </xf>
    <xf numFmtId="0" fontId="29" fillId="0" borderId="48" xfId="0" applyFont="1" applyFill="1" applyBorder="1" applyAlignment="1">
      <alignment vertical="center" textRotation="255" shrinkToFit="1"/>
    </xf>
    <xf numFmtId="0" fontId="1" fillId="0" borderId="2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left" wrapText="1"/>
    </xf>
    <xf numFmtId="0" fontId="27" fillId="0" borderId="36" xfId="0" applyFont="1" applyFill="1" applyBorder="1" applyAlignment="1">
      <alignment horizontal="left" vertical="top" wrapText="1"/>
    </xf>
    <xf numFmtId="56" fontId="3" fillId="0" borderId="4" xfId="0" quotePrefix="1" applyNumberFormat="1" applyFont="1" applyFill="1" applyBorder="1" applyAlignment="1">
      <alignment horizontal="right" vertical="center"/>
    </xf>
    <xf numFmtId="56" fontId="3" fillId="0" borderId="4" xfId="0" quotePrefix="1" applyNumberFormat="1" applyFont="1" applyFill="1" applyBorder="1" applyAlignment="1">
      <alignment horizontal="center" vertical="center"/>
    </xf>
    <xf numFmtId="38" fontId="3" fillId="0" borderId="65" xfId="1" applyFont="1" applyFill="1" applyBorder="1" applyAlignment="1">
      <alignment vertical="center" shrinkToFit="1"/>
    </xf>
    <xf numFmtId="38" fontId="3" fillId="0" borderId="36" xfId="1" applyFont="1" applyFill="1" applyBorder="1" applyAlignment="1">
      <alignment vertical="center" shrinkToFit="1"/>
    </xf>
    <xf numFmtId="0" fontId="3" fillId="0" borderId="26" xfId="0" applyFont="1" applyFill="1" applyBorder="1" applyAlignment="1">
      <alignment vertical="center" textRotation="255" shrinkToFit="1"/>
    </xf>
    <xf numFmtId="0" fontId="3" fillId="0" borderId="56" xfId="0" applyFont="1" applyFill="1" applyBorder="1" applyAlignment="1">
      <alignment vertical="center" textRotation="255" shrinkToFit="1"/>
    </xf>
    <xf numFmtId="38" fontId="19" fillId="0" borderId="11" xfId="1" applyFont="1" applyFill="1" applyBorder="1" applyAlignment="1">
      <alignment horizontal="center" vertical="center"/>
    </xf>
    <xf numFmtId="38" fontId="18" fillId="0" borderId="18" xfId="1" applyFont="1" applyFill="1" applyBorder="1" applyAlignment="1">
      <alignment horizontal="right" vertical="center"/>
    </xf>
  </cellXfs>
  <cellStyles count="12">
    <cellStyle name="桁区切り" xfId="1" builtinId="6"/>
    <cellStyle name="桁区切り 2" xfId="2" xr:uid="{00000000-0005-0000-0000-000001000000}"/>
    <cellStyle name="桁区切り 3" xfId="8" xr:uid="{00000000-0005-0000-0000-000002000000}"/>
    <cellStyle name="桁区切り 4" xfId="9" xr:uid="{00000000-0005-0000-0000-000003000000}"/>
    <cellStyle name="桁区切り 4 2" xfId="10" xr:uid="{00000000-0005-0000-0000-000004000000}"/>
    <cellStyle name="標準" xfId="0" builtinId="0"/>
    <cellStyle name="標準 2" xfId="3" xr:uid="{00000000-0005-0000-0000-000006000000}"/>
    <cellStyle name="標準 2 2" xfId="7" xr:uid="{00000000-0005-0000-0000-000007000000}"/>
    <cellStyle name="標準 3" xfId="5" xr:uid="{00000000-0005-0000-0000-000008000000}"/>
    <cellStyle name="標準 4" xfId="6" xr:uid="{00000000-0005-0000-0000-000009000000}"/>
    <cellStyle name="標準 4 2" xfId="11" xr:uid="{00000000-0005-0000-0000-00000A000000}"/>
    <cellStyle name="標準 5" xfId="4" xr:uid="{00000000-0005-0000-0000-00000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114300</xdr:rowOff>
    </xdr:from>
    <xdr:to>
      <xdr:col>30</xdr:col>
      <xdr:colOff>104775</xdr:colOff>
      <xdr:row>3</xdr:row>
      <xdr:rowOff>114300</xdr:rowOff>
    </xdr:to>
    <xdr:sp macro="" textlink="">
      <xdr:nvSpPr>
        <xdr:cNvPr id="78119" name="Line 2">
          <a:extLst>
            <a:ext uri="{FF2B5EF4-FFF2-40B4-BE49-F238E27FC236}">
              <a16:creationId xmlns:a16="http://schemas.microsoft.com/office/drawing/2014/main" id="{00000000-0008-0000-0100-000027310100}"/>
            </a:ext>
          </a:extLst>
        </xdr:cNvPr>
        <xdr:cNvSpPr>
          <a:spLocks noChangeShapeType="1"/>
        </xdr:cNvSpPr>
      </xdr:nvSpPr>
      <xdr:spPr bwMode="auto">
        <a:xfrm>
          <a:off x="1800225" y="904875"/>
          <a:ext cx="43053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104775</xdr:colOff>
      <xdr:row>4</xdr:row>
      <xdr:rowOff>123825</xdr:rowOff>
    </xdr:from>
    <xdr:to>
      <xdr:col>30</xdr:col>
      <xdr:colOff>95250</xdr:colOff>
      <xdr:row>4</xdr:row>
      <xdr:rowOff>123825</xdr:rowOff>
    </xdr:to>
    <xdr:sp macro="" textlink="">
      <xdr:nvSpPr>
        <xdr:cNvPr id="78120" name="Line 4">
          <a:extLst>
            <a:ext uri="{FF2B5EF4-FFF2-40B4-BE49-F238E27FC236}">
              <a16:creationId xmlns:a16="http://schemas.microsoft.com/office/drawing/2014/main" id="{00000000-0008-0000-0100-000028310100}"/>
            </a:ext>
          </a:extLst>
        </xdr:cNvPr>
        <xdr:cNvSpPr>
          <a:spLocks noChangeShapeType="1"/>
        </xdr:cNvSpPr>
      </xdr:nvSpPr>
      <xdr:spPr bwMode="auto">
        <a:xfrm>
          <a:off x="1704975" y="1143000"/>
          <a:ext cx="43910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171450</xdr:colOff>
      <xdr:row>5</xdr:row>
      <xdr:rowOff>114300</xdr:rowOff>
    </xdr:from>
    <xdr:to>
      <xdr:col>30</xdr:col>
      <xdr:colOff>95250</xdr:colOff>
      <xdr:row>5</xdr:row>
      <xdr:rowOff>114300</xdr:rowOff>
    </xdr:to>
    <xdr:sp macro="" textlink="">
      <xdr:nvSpPr>
        <xdr:cNvPr id="78121" name="Line 6">
          <a:extLst>
            <a:ext uri="{FF2B5EF4-FFF2-40B4-BE49-F238E27FC236}">
              <a16:creationId xmlns:a16="http://schemas.microsoft.com/office/drawing/2014/main" id="{00000000-0008-0000-0100-000029310100}"/>
            </a:ext>
          </a:extLst>
        </xdr:cNvPr>
        <xdr:cNvSpPr>
          <a:spLocks noChangeShapeType="1"/>
        </xdr:cNvSpPr>
      </xdr:nvSpPr>
      <xdr:spPr bwMode="auto">
        <a:xfrm>
          <a:off x="2171700" y="1362075"/>
          <a:ext cx="39243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171450</xdr:colOff>
      <xdr:row>6</xdr:row>
      <xdr:rowOff>114300</xdr:rowOff>
    </xdr:from>
    <xdr:to>
      <xdr:col>30</xdr:col>
      <xdr:colOff>95250</xdr:colOff>
      <xdr:row>6</xdr:row>
      <xdr:rowOff>114300</xdr:rowOff>
    </xdr:to>
    <xdr:sp macro="" textlink="">
      <xdr:nvSpPr>
        <xdr:cNvPr id="78122" name="Line 7">
          <a:extLst>
            <a:ext uri="{FF2B5EF4-FFF2-40B4-BE49-F238E27FC236}">
              <a16:creationId xmlns:a16="http://schemas.microsoft.com/office/drawing/2014/main" id="{00000000-0008-0000-0100-00002A310100}"/>
            </a:ext>
          </a:extLst>
        </xdr:cNvPr>
        <xdr:cNvSpPr>
          <a:spLocks noChangeShapeType="1"/>
        </xdr:cNvSpPr>
      </xdr:nvSpPr>
      <xdr:spPr bwMode="auto">
        <a:xfrm>
          <a:off x="2171700" y="1590675"/>
          <a:ext cx="39243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114300</xdr:colOff>
      <xdr:row>7</xdr:row>
      <xdr:rowOff>123825</xdr:rowOff>
    </xdr:from>
    <xdr:to>
      <xdr:col>30</xdr:col>
      <xdr:colOff>95250</xdr:colOff>
      <xdr:row>7</xdr:row>
      <xdr:rowOff>123825</xdr:rowOff>
    </xdr:to>
    <xdr:sp macro="" textlink="">
      <xdr:nvSpPr>
        <xdr:cNvPr id="78123" name="Line 10">
          <a:extLst>
            <a:ext uri="{FF2B5EF4-FFF2-40B4-BE49-F238E27FC236}">
              <a16:creationId xmlns:a16="http://schemas.microsoft.com/office/drawing/2014/main" id="{00000000-0008-0000-0100-00002B310100}"/>
            </a:ext>
          </a:extLst>
        </xdr:cNvPr>
        <xdr:cNvSpPr>
          <a:spLocks noChangeShapeType="1"/>
        </xdr:cNvSpPr>
      </xdr:nvSpPr>
      <xdr:spPr bwMode="auto">
        <a:xfrm>
          <a:off x="1914525" y="1828800"/>
          <a:ext cx="4181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161925</xdr:colOff>
      <xdr:row>8</xdr:row>
      <xdr:rowOff>123825</xdr:rowOff>
    </xdr:from>
    <xdr:to>
      <xdr:col>30</xdr:col>
      <xdr:colOff>85725</xdr:colOff>
      <xdr:row>8</xdr:row>
      <xdr:rowOff>123825</xdr:rowOff>
    </xdr:to>
    <xdr:sp macro="" textlink="">
      <xdr:nvSpPr>
        <xdr:cNvPr id="78124" name="Line 11">
          <a:extLst>
            <a:ext uri="{FF2B5EF4-FFF2-40B4-BE49-F238E27FC236}">
              <a16:creationId xmlns:a16="http://schemas.microsoft.com/office/drawing/2014/main" id="{00000000-0008-0000-0100-00002C310100}"/>
            </a:ext>
          </a:extLst>
        </xdr:cNvPr>
        <xdr:cNvSpPr>
          <a:spLocks noChangeShapeType="1"/>
        </xdr:cNvSpPr>
      </xdr:nvSpPr>
      <xdr:spPr bwMode="auto">
        <a:xfrm>
          <a:off x="1362075" y="2057400"/>
          <a:ext cx="47244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171450</xdr:colOff>
      <xdr:row>9</xdr:row>
      <xdr:rowOff>114300</xdr:rowOff>
    </xdr:from>
    <xdr:to>
      <xdr:col>30</xdr:col>
      <xdr:colOff>66675</xdr:colOff>
      <xdr:row>9</xdr:row>
      <xdr:rowOff>114300</xdr:rowOff>
    </xdr:to>
    <xdr:sp macro="" textlink="">
      <xdr:nvSpPr>
        <xdr:cNvPr id="78125" name="Line 12">
          <a:extLst>
            <a:ext uri="{FF2B5EF4-FFF2-40B4-BE49-F238E27FC236}">
              <a16:creationId xmlns:a16="http://schemas.microsoft.com/office/drawing/2014/main" id="{00000000-0008-0000-0100-00002D310100}"/>
            </a:ext>
          </a:extLst>
        </xdr:cNvPr>
        <xdr:cNvSpPr>
          <a:spLocks noChangeShapeType="1"/>
        </xdr:cNvSpPr>
      </xdr:nvSpPr>
      <xdr:spPr bwMode="auto">
        <a:xfrm>
          <a:off x="1371600" y="2276475"/>
          <a:ext cx="46958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66675</xdr:colOff>
      <xdr:row>10</xdr:row>
      <xdr:rowOff>114300</xdr:rowOff>
    </xdr:from>
    <xdr:to>
      <xdr:col>30</xdr:col>
      <xdr:colOff>76200</xdr:colOff>
      <xdr:row>10</xdr:row>
      <xdr:rowOff>114300</xdr:rowOff>
    </xdr:to>
    <xdr:sp macro="" textlink="">
      <xdr:nvSpPr>
        <xdr:cNvPr id="78126" name="Line 13">
          <a:extLst>
            <a:ext uri="{FF2B5EF4-FFF2-40B4-BE49-F238E27FC236}">
              <a16:creationId xmlns:a16="http://schemas.microsoft.com/office/drawing/2014/main" id="{00000000-0008-0000-0100-00002E310100}"/>
            </a:ext>
          </a:extLst>
        </xdr:cNvPr>
        <xdr:cNvSpPr>
          <a:spLocks noChangeShapeType="1"/>
        </xdr:cNvSpPr>
      </xdr:nvSpPr>
      <xdr:spPr bwMode="auto">
        <a:xfrm>
          <a:off x="1866900" y="2505075"/>
          <a:ext cx="42100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11</xdr:row>
      <xdr:rowOff>123825</xdr:rowOff>
    </xdr:from>
    <xdr:to>
      <xdr:col>30</xdr:col>
      <xdr:colOff>85725</xdr:colOff>
      <xdr:row>11</xdr:row>
      <xdr:rowOff>123825</xdr:rowOff>
    </xdr:to>
    <xdr:sp macro="" textlink="">
      <xdr:nvSpPr>
        <xdr:cNvPr id="78127" name="Line 14">
          <a:extLst>
            <a:ext uri="{FF2B5EF4-FFF2-40B4-BE49-F238E27FC236}">
              <a16:creationId xmlns:a16="http://schemas.microsoft.com/office/drawing/2014/main" id="{00000000-0008-0000-0100-00002F310100}"/>
            </a:ext>
          </a:extLst>
        </xdr:cNvPr>
        <xdr:cNvSpPr>
          <a:spLocks noChangeShapeType="1"/>
        </xdr:cNvSpPr>
      </xdr:nvSpPr>
      <xdr:spPr bwMode="auto">
        <a:xfrm>
          <a:off x="2038350" y="2743200"/>
          <a:ext cx="40481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13</xdr:row>
      <xdr:rowOff>114300</xdr:rowOff>
    </xdr:from>
    <xdr:to>
      <xdr:col>30</xdr:col>
      <xdr:colOff>76200</xdr:colOff>
      <xdr:row>13</xdr:row>
      <xdr:rowOff>114300</xdr:rowOff>
    </xdr:to>
    <xdr:sp macro="" textlink="">
      <xdr:nvSpPr>
        <xdr:cNvPr id="78129" name="Line 17">
          <a:extLst>
            <a:ext uri="{FF2B5EF4-FFF2-40B4-BE49-F238E27FC236}">
              <a16:creationId xmlns:a16="http://schemas.microsoft.com/office/drawing/2014/main" id="{00000000-0008-0000-0100-000031310100}"/>
            </a:ext>
          </a:extLst>
        </xdr:cNvPr>
        <xdr:cNvSpPr>
          <a:spLocks noChangeShapeType="1"/>
        </xdr:cNvSpPr>
      </xdr:nvSpPr>
      <xdr:spPr bwMode="auto">
        <a:xfrm>
          <a:off x="2219325" y="3419475"/>
          <a:ext cx="38576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28575</xdr:colOff>
      <xdr:row>14</xdr:row>
      <xdr:rowOff>114300</xdr:rowOff>
    </xdr:from>
    <xdr:to>
      <xdr:col>30</xdr:col>
      <xdr:colOff>66675</xdr:colOff>
      <xdr:row>14</xdr:row>
      <xdr:rowOff>114300</xdr:rowOff>
    </xdr:to>
    <xdr:sp macro="" textlink="">
      <xdr:nvSpPr>
        <xdr:cNvPr id="78130" name="Line 18">
          <a:extLst>
            <a:ext uri="{FF2B5EF4-FFF2-40B4-BE49-F238E27FC236}">
              <a16:creationId xmlns:a16="http://schemas.microsoft.com/office/drawing/2014/main" id="{00000000-0008-0000-0100-000032310100}"/>
            </a:ext>
          </a:extLst>
        </xdr:cNvPr>
        <xdr:cNvSpPr>
          <a:spLocks noChangeShapeType="1"/>
        </xdr:cNvSpPr>
      </xdr:nvSpPr>
      <xdr:spPr bwMode="auto">
        <a:xfrm>
          <a:off x="2428875" y="3648075"/>
          <a:ext cx="36385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133350</xdr:colOff>
      <xdr:row>15</xdr:row>
      <xdr:rowOff>114300</xdr:rowOff>
    </xdr:from>
    <xdr:to>
      <xdr:col>30</xdr:col>
      <xdr:colOff>66675</xdr:colOff>
      <xdr:row>15</xdr:row>
      <xdr:rowOff>114300</xdr:rowOff>
    </xdr:to>
    <xdr:sp macro="" textlink="">
      <xdr:nvSpPr>
        <xdr:cNvPr id="78131" name="Line 19">
          <a:extLst>
            <a:ext uri="{FF2B5EF4-FFF2-40B4-BE49-F238E27FC236}">
              <a16:creationId xmlns:a16="http://schemas.microsoft.com/office/drawing/2014/main" id="{00000000-0008-0000-0100-000033310100}"/>
            </a:ext>
          </a:extLst>
        </xdr:cNvPr>
        <xdr:cNvSpPr>
          <a:spLocks noChangeShapeType="1"/>
        </xdr:cNvSpPr>
      </xdr:nvSpPr>
      <xdr:spPr bwMode="auto">
        <a:xfrm>
          <a:off x="2733675" y="3876675"/>
          <a:ext cx="33337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17</xdr:col>
      <xdr:colOff>38100</xdr:colOff>
      <xdr:row>17</xdr:row>
      <xdr:rowOff>114300</xdr:rowOff>
    </xdr:from>
    <xdr:to>
      <xdr:col>30</xdr:col>
      <xdr:colOff>66675</xdr:colOff>
      <xdr:row>17</xdr:row>
      <xdr:rowOff>114300</xdr:rowOff>
    </xdr:to>
    <xdr:sp macro="" textlink="">
      <xdr:nvSpPr>
        <xdr:cNvPr id="78132" name="Line 21">
          <a:extLst>
            <a:ext uri="{FF2B5EF4-FFF2-40B4-BE49-F238E27FC236}">
              <a16:creationId xmlns:a16="http://schemas.microsoft.com/office/drawing/2014/main" id="{00000000-0008-0000-0100-000034310100}"/>
            </a:ext>
          </a:extLst>
        </xdr:cNvPr>
        <xdr:cNvSpPr>
          <a:spLocks noChangeShapeType="1"/>
        </xdr:cNvSpPr>
      </xdr:nvSpPr>
      <xdr:spPr bwMode="auto">
        <a:xfrm>
          <a:off x="3438525" y="4333875"/>
          <a:ext cx="26289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19</xdr:row>
      <xdr:rowOff>133350</xdr:rowOff>
    </xdr:from>
    <xdr:to>
      <xdr:col>30</xdr:col>
      <xdr:colOff>57150</xdr:colOff>
      <xdr:row>19</xdr:row>
      <xdr:rowOff>133350</xdr:rowOff>
    </xdr:to>
    <xdr:sp macro="" textlink="">
      <xdr:nvSpPr>
        <xdr:cNvPr id="78133" name="Line 22">
          <a:extLst>
            <a:ext uri="{FF2B5EF4-FFF2-40B4-BE49-F238E27FC236}">
              <a16:creationId xmlns:a16="http://schemas.microsoft.com/office/drawing/2014/main" id="{00000000-0008-0000-0100-000035310100}"/>
            </a:ext>
          </a:extLst>
        </xdr:cNvPr>
        <xdr:cNvSpPr>
          <a:spLocks noChangeShapeType="1"/>
        </xdr:cNvSpPr>
      </xdr:nvSpPr>
      <xdr:spPr bwMode="auto">
        <a:xfrm>
          <a:off x="2219325" y="4581525"/>
          <a:ext cx="38385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28575</xdr:colOff>
      <xdr:row>20</xdr:row>
      <xdr:rowOff>123825</xdr:rowOff>
    </xdr:from>
    <xdr:to>
      <xdr:col>30</xdr:col>
      <xdr:colOff>57150</xdr:colOff>
      <xdr:row>20</xdr:row>
      <xdr:rowOff>123825</xdr:rowOff>
    </xdr:to>
    <xdr:sp macro="" textlink="">
      <xdr:nvSpPr>
        <xdr:cNvPr id="78134" name="Line 24">
          <a:extLst>
            <a:ext uri="{FF2B5EF4-FFF2-40B4-BE49-F238E27FC236}">
              <a16:creationId xmlns:a16="http://schemas.microsoft.com/office/drawing/2014/main" id="{00000000-0008-0000-0100-000036310100}"/>
            </a:ext>
          </a:extLst>
        </xdr:cNvPr>
        <xdr:cNvSpPr>
          <a:spLocks noChangeShapeType="1"/>
        </xdr:cNvSpPr>
      </xdr:nvSpPr>
      <xdr:spPr bwMode="auto">
        <a:xfrm>
          <a:off x="1428750" y="4800600"/>
          <a:ext cx="462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0</xdr:colOff>
      <xdr:row>21</xdr:row>
      <xdr:rowOff>114300</xdr:rowOff>
    </xdr:from>
    <xdr:to>
      <xdr:col>30</xdr:col>
      <xdr:colOff>66675</xdr:colOff>
      <xdr:row>21</xdr:row>
      <xdr:rowOff>114300</xdr:rowOff>
    </xdr:to>
    <xdr:sp macro="" textlink="">
      <xdr:nvSpPr>
        <xdr:cNvPr id="78135" name="Line 25">
          <a:extLst>
            <a:ext uri="{FF2B5EF4-FFF2-40B4-BE49-F238E27FC236}">
              <a16:creationId xmlns:a16="http://schemas.microsoft.com/office/drawing/2014/main" id="{00000000-0008-0000-0100-000037310100}"/>
            </a:ext>
          </a:extLst>
        </xdr:cNvPr>
        <xdr:cNvSpPr>
          <a:spLocks noChangeShapeType="1"/>
        </xdr:cNvSpPr>
      </xdr:nvSpPr>
      <xdr:spPr bwMode="auto">
        <a:xfrm>
          <a:off x="2800350" y="5019675"/>
          <a:ext cx="32670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23</xdr:row>
      <xdr:rowOff>123825</xdr:rowOff>
    </xdr:from>
    <xdr:to>
      <xdr:col>30</xdr:col>
      <xdr:colOff>66675</xdr:colOff>
      <xdr:row>23</xdr:row>
      <xdr:rowOff>123825</xdr:rowOff>
    </xdr:to>
    <xdr:sp macro="" textlink="">
      <xdr:nvSpPr>
        <xdr:cNvPr id="78136" name="Line 27">
          <a:extLst>
            <a:ext uri="{FF2B5EF4-FFF2-40B4-BE49-F238E27FC236}">
              <a16:creationId xmlns:a16="http://schemas.microsoft.com/office/drawing/2014/main" id="{00000000-0008-0000-0100-000038310100}"/>
            </a:ext>
          </a:extLst>
        </xdr:cNvPr>
        <xdr:cNvSpPr>
          <a:spLocks noChangeShapeType="1"/>
        </xdr:cNvSpPr>
      </xdr:nvSpPr>
      <xdr:spPr bwMode="auto">
        <a:xfrm>
          <a:off x="3724275" y="5257800"/>
          <a:ext cx="2343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142875</xdr:colOff>
      <xdr:row>24</xdr:row>
      <xdr:rowOff>114300</xdr:rowOff>
    </xdr:from>
    <xdr:to>
      <xdr:col>30</xdr:col>
      <xdr:colOff>66675</xdr:colOff>
      <xdr:row>24</xdr:row>
      <xdr:rowOff>114300</xdr:rowOff>
    </xdr:to>
    <xdr:sp macro="" textlink="">
      <xdr:nvSpPr>
        <xdr:cNvPr id="78138" name="Line 29">
          <a:extLst>
            <a:ext uri="{FF2B5EF4-FFF2-40B4-BE49-F238E27FC236}">
              <a16:creationId xmlns:a16="http://schemas.microsoft.com/office/drawing/2014/main" id="{00000000-0008-0000-0100-00003A310100}"/>
            </a:ext>
          </a:extLst>
        </xdr:cNvPr>
        <xdr:cNvSpPr>
          <a:spLocks noChangeShapeType="1"/>
        </xdr:cNvSpPr>
      </xdr:nvSpPr>
      <xdr:spPr bwMode="auto">
        <a:xfrm>
          <a:off x="2143125" y="5705475"/>
          <a:ext cx="39243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95250</xdr:colOff>
      <xdr:row>25</xdr:row>
      <xdr:rowOff>114300</xdr:rowOff>
    </xdr:from>
    <xdr:to>
      <xdr:col>30</xdr:col>
      <xdr:colOff>47625</xdr:colOff>
      <xdr:row>25</xdr:row>
      <xdr:rowOff>114300</xdr:rowOff>
    </xdr:to>
    <xdr:sp macro="" textlink="">
      <xdr:nvSpPr>
        <xdr:cNvPr id="78139" name="Line 31">
          <a:extLst>
            <a:ext uri="{FF2B5EF4-FFF2-40B4-BE49-F238E27FC236}">
              <a16:creationId xmlns:a16="http://schemas.microsoft.com/office/drawing/2014/main" id="{00000000-0008-0000-0100-00003B310100}"/>
            </a:ext>
          </a:extLst>
        </xdr:cNvPr>
        <xdr:cNvSpPr>
          <a:spLocks noChangeShapeType="1"/>
        </xdr:cNvSpPr>
      </xdr:nvSpPr>
      <xdr:spPr bwMode="auto">
        <a:xfrm>
          <a:off x="2695575" y="5934075"/>
          <a:ext cx="33528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171450</xdr:colOff>
      <xdr:row>26</xdr:row>
      <xdr:rowOff>123825</xdr:rowOff>
    </xdr:from>
    <xdr:to>
      <xdr:col>30</xdr:col>
      <xdr:colOff>57150</xdr:colOff>
      <xdr:row>26</xdr:row>
      <xdr:rowOff>123825</xdr:rowOff>
    </xdr:to>
    <xdr:sp macro="" textlink="">
      <xdr:nvSpPr>
        <xdr:cNvPr id="78140" name="Line 34">
          <a:extLst>
            <a:ext uri="{FF2B5EF4-FFF2-40B4-BE49-F238E27FC236}">
              <a16:creationId xmlns:a16="http://schemas.microsoft.com/office/drawing/2014/main" id="{00000000-0008-0000-0100-00003C310100}"/>
            </a:ext>
          </a:extLst>
        </xdr:cNvPr>
        <xdr:cNvSpPr>
          <a:spLocks noChangeShapeType="1"/>
        </xdr:cNvSpPr>
      </xdr:nvSpPr>
      <xdr:spPr bwMode="auto">
        <a:xfrm>
          <a:off x="1971675" y="6172200"/>
          <a:ext cx="40862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74084</xdr:colOff>
      <xdr:row>27</xdr:row>
      <xdr:rowOff>123825</xdr:rowOff>
    </xdr:from>
    <xdr:to>
      <xdr:col>30</xdr:col>
      <xdr:colOff>57151</xdr:colOff>
      <xdr:row>27</xdr:row>
      <xdr:rowOff>127000</xdr:rowOff>
    </xdr:to>
    <xdr:sp macro="" textlink="">
      <xdr:nvSpPr>
        <xdr:cNvPr id="78141" name="Line 36">
          <a:extLst>
            <a:ext uri="{FF2B5EF4-FFF2-40B4-BE49-F238E27FC236}">
              <a16:creationId xmlns:a16="http://schemas.microsoft.com/office/drawing/2014/main" id="{00000000-0008-0000-0100-00003D310100}"/>
            </a:ext>
          </a:extLst>
        </xdr:cNvPr>
        <xdr:cNvSpPr>
          <a:spLocks noChangeShapeType="1"/>
        </xdr:cNvSpPr>
      </xdr:nvSpPr>
      <xdr:spPr bwMode="auto">
        <a:xfrm flipV="1">
          <a:off x="2889251" y="6971242"/>
          <a:ext cx="3200400" cy="31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66675</xdr:colOff>
      <xdr:row>28</xdr:row>
      <xdr:rowOff>123825</xdr:rowOff>
    </xdr:from>
    <xdr:to>
      <xdr:col>30</xdr:col>
      <xdr:colOff>47625</xdr:colOff>
      <xdr:row>28</xdr:row>
      <xdr:rowOff>123825</xdr:rowOff>
    </xdr:to>
    <xdr:sp macro="" textlink="">
      <xdr:nvSpPr>
        <xdr:cNvPr id="78142" name="Line 37">
          <a:extLst>
            <a:ext uri="{FF2B5EF4-FFF2-40B4-BE49-F238E27FC236}">
              <a16:creationId xmlns:a16="http://schemas.microsoft.com/office/drawing/2014/main" id="{00000000-0008-0000-0100-00003E310100}"/>
            </a:ext>
          </a:extLst>
        </xdr:cNvPr>
        <xdr:cNvSpPr>
          <a:spLocks noChangeShapeType="1"/>
        </xdr:cNvSpPr>
      </xdr:nvSpPr>
      <xdr:spPr bwMode="auto">
        <a:xfrm>
          <a:off x="2667000" y="6629400"/>
          <a:ext cx="33813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105833</xdr:colOff>
      <xdr:row>29</xdr:row>
      <xdr:rowOff>123824</xdr:rowOff>
    </xdr:from>
    <xdr:to>
      <xdr:col>30</xdr:col>
      <xdr:colOff>57150</xdr:colOff>
      <xdr:row>29</xdr:row>
      <xdr:rowOff>126999</xdr:rowOff>
    </xdr:to>
    <xdr:sp macro="" textlink="">
      <xdr:nvSpPr>
        <xdr:cNvPr id="78143" name="Line 38">
          <a:extLst>
            <a:ext uri="{FF2B5EF4-FFF2-40B4-BE49-F238E27FC236}">
              <a16:creationId xmlns:a16="http://schemas.microsoft.com/office/drawing/2014/main" id="{00000000-0008-0000-0100-00003F310100}"/>
            </a:ext>
          </a:extLst>
        </xdr:cNvPr>
        <xdr:cNvSpPr>
          <a:spLocks noChangeShapeType="1"/>
        </xdr:cNvSpPr>
      </xdr:nvSpPr>
      <xdr:spPr bwMode="auto">
        <a:xfrm flipV="1">
          <a:off x="1915583" y="7436907"/>
          <a:ext cx="4174067" cy="31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39412</xdr:colOff>
      <xdr:row>30</xdr:row>
      <xdr:rowOff>123824</xdr:rowOff>
    </xdr:from>
    <xdr:to>
      <xdr:col>30</xdr:col>
      <xdr:colOff>57149</xdr:colOff>
      <xdr:row>30</xdr:row>
      <xdr:rowOff>124809</xdr:rowOff>
    </xdr:to>
    <xdr:sp macro="" textlink="">
      <xdr:nvSpPr>
        <xdr:cNvPr id="78144" name="Line 40">
          <a:extLst>
            <a:ext uri="{FF2B5EF4-FFF2-40B4-BE49-F238E27FC236}">
              <a16:creationId xmlns:a16="http://schemas.microsoft.com/office/drawing/2014/main" id="{00000000-0008-0000-0100-000040310100}"/>
            </a:ext>
          </a:extLst>
        </xdr:cNvPr>
        <xdr:cNvSpPr>
          <a:spLocks noChangeShapeType="1"/>
        </xdr:cNvSpPr>
      </xdr:nvSpPr>
      <xdr:spPr bwMode="auto">
        <a:xfrm flipV="1">
          <a:off x="2207171" y="7816083"/>
          <a:ext cx="3762047" cy="98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180975</xdr:colOff>
      <xdr:row>35</xdr:row>
      <xdr:rowOff>114300</xdr:rowOff>
    </xdr:from>
    <xdr:to>
      <xdr:col>30</xdr:col>
      <xdr:colOff>57150</xdr:colOff>
      <xdr:row>35</xdr:row>
      <xdr:rowOff>123825</xdr:rowOff>
    </xdr:to>
    <xdr:sp macro="" textlink="">
      <xdr:nvSpPr>
        <xdr:cNvPr id="78145" name="Line 41">
          <a:extLst>
            <a:ext uri="{FF2B5EF4-FFF2-40B4-BE49-F238E27FC236}">
              <a16:creationId xmlns:a16="http://schemas.microsoft.com/office/drawing/2014/main" id="{00000000-0008-0000-0100-000041310100}"/>
            </a:ext>
          </a:extLst>
        </xdr:cNvPr>
        <xdr:cNvSpPr>
          <a:spLocks noChangeShapeType="1"/>
        </xdr:cNvSpPr>
      </xdr:nvSpPr>
      <xdr:spPr bwMode="auto">
        <a:xfrm flipV="1">
          <a:off x="2781300" y="7762875"/>
          <a:ext cx="3276600" cy="95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6927</xdr:colOff>
      <xdr:row>32</xdr:row>
      <xdr:rowOff>114300</xdr:rowOff>
    </xdr:from>
    <xdr:to>
      <xdr:col>30</xdr:col>
      <xdr:colOff>47624</xdr:colOff>
      <xdr:row>32</xdr:row>
      <xdr:rowOff>117764</xdr:rowOff>
    </xdr:to>
    <xdr:sp macro="" textlink="">
      <xdr:nvSpPr>
        <xdr:cNvPr id="78146" name="Line 42">
          <a:extLst>
            <a:ext uri="{FF2B5EF4-FFF2-40B4-BE49-F238E27FC236}">
              <a16:creationId xmlns:a16="http://schemas.microsoft.com/office/drawing/2014/main" id="{00000000-0008-0000-0100-000042310100}"/>
            </a:ext>
          </a:extLst>
        </xdr:cNvPr>
        <xdr:cNvSpPr>
          <a:spLocks noChangeShapeType="1"/>
        </xdr:cNvSpPr>
      </xdr:nvSpPr>
      <xdr:spPr bwMode="auto">
        <a:xfrm flipV="1">
          <a:off x="2528454" y="7540336"/>
          <a:ext cx="2922443" cy="3464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34</xdr:row>
      <xdr:rowOff>114300</xdr:rowOff>
    </xdr:from>
    <xdr:to>
      <xdr:col>30</xdr:col>
      <xdr:colOff>38100</xdr:colOff>
      <xdr:row>34</xdr:row>
      <xdr:rowOff>124810</xdr:rowOff>
    </xdr:to>
    <xdr:sp macro="" textlink="">
      <xdr:nvSpPr>
        <xdr:cNvPr id="78147" name="Line 43">
          <a:extLst>
            <a:ext uri="{FF2B5EF4-FFF2-40B4-BE49-F238E27FC236}">
              <a16:creationId xmlns:a16="http://schemas.microsoft.com/office/drawing/2014/main" id="{00000000-0008-0000-0100-000043310100}"/>
            </a:ext>
          </a:extLst>
        </xdr:cNvPr>
        <xdr:cNvSpPr>
          <a:spLocks noChangeShapeType="1"/>
        </xdr:cNvSpPr>
      </xdr:nvSpPr>
      <xdr:spPr bwMode="auto">
        <a:xfrm flipV="1">
          <a:off x="2364828" y="8496300"/>
          <a:ext cx="3585341" cy="1051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39</xdr:row>
      <xdr:rowOff>123825</xdr:rowOff>
    </xdr:from>
    <xdr:to>
      <xdr:col>30</xdr:col>
      <xdr:colOff>47625</xdr:colOff>
      <xdr:row>39</xdr:row>
      <xdr:rowOff>123825</xdr:rowOff>
    </xdr:to>
    <xdr:sp macro="" textlink="">
      <xdr:nvSpPr>
        <xdr:cNvPr id="78149" name="Line 45">
          <a:extLst>
            <a:ext uri="{FF2B5EF4-FFF2-40B4-BE49-F238E27FC236}">
              <a16:creationId xmlns:a16="http://schemas.microsoft.com/office/drawing/2014/main" id="{00000000-0008-0000-0100-000045310100}"/>
            </a:ext>
          </a:extLst>
        </xdr:cNvPr>
        <xdr:cNvSpPr>
          <a:spLocks noChangeShapeType="1"/>
        </xdr:cNvSpPr>
      </xdr:nvSpPr>
      <xdr:spPr bwMode="auto">
        <a:xfrm>
          <a:off x="2219325" y="8686800"/>
          <a:ext cx="38290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19050</xdr:colOff>
      <xdr:row>40</xdr:row>
      <xdr:rowOff>104775</xdr:rowOff>
    </xdr:from>
    <xdr:to>
      <xdr:col>30</xdr:col>
      <xdr:colOff>47625</xdr:colOff>
      <xdr:row>40</xdr:row>
      <xdr:rowOff>104775</xdr:rowOff>
    </xdr:to>
    <xdr:sp macro="" textlink="">
      <xdr:nvSpPr>
        <xdr:cNvPr id="78150" name="Line 46">
          <a:extLst>
            <a:ext uri="{FF2B5EF4-FFF2-40B4-BE49-F238E27FC236}">
              <a16:creationId xmlns:a16="http://schemas.microsoft.com/office/drawing/2014/main" id="{00000000-0008-0000-0100-000046310100}"/>
            </a:ext>
          </a:extLst>
        </xdr:cNvPr>
        <xdr:cNvSpPr>
          <a:spLocks noChangeShapeType="1"/>
        </xdr:cNvSpPr>
      </xdr:nvSpPr>
      <xdr:spPr bwMode="auto">
        <a:xfrm>
          <a:off x="2219325" y="8896350"/>
          <a:ext cx="38290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91964</xdr:colOff>
      <xdr:row>41</xdr:row>
      <xdr:rowOff>105103</xdr:rowOff>
    </xdr:from>
    <xdr:to>
      <xdr:col>30</xdr:col>
      <xdr:colOff>47625</xdr:colOff>
      <xdr:row>41</xdr:row>
      <xdr:rowOff>114300</xdr:rowOff>
    </xdr:to>
    <xdr:sp macro="" textlink="">
      <xdr:nvSpPr>
        <xdr:cNvPr id="78151" name="Line 47">
          <a:extLst>
            <a:ext uri="{FF2B5EF4-FFF2-40B4-BE49-F238E27FC236}">
              <a16:creationId xmlns:a16="http://schemas.microsoft.com/office/drawing/2014/main" id="{00000000-0008-0000-0100-000047310100}"/>
            </a:ext>
          </a:extLst>
        </xdr:cNvPr>
        <xdr:cNvSpPr>
          <a:spLocks noChangeShapeType="1"/>
        </xdr:cNvSpPr>
      </xdr:nvSpPr>
      <xdr:spPr bwMode="auto">
        <a:xfrm>
          <a:off x="2653861" y="10096500"/>
          <a:ext cx="3305833" cy="9197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1</xdr:colOff>
      <xdr:row>43</xdr:row>
      <xdr:rowOff>134408</xdr:rowOff>
    </xdr:from>
    <xdr:to>
      <xdr:col>30</xdr:col>
      <xdr:colOff>48684</xdr:colOff>
      <xdr:row>43</xdr:row>
      <xdr:rowOff>134408</xdr:rowOff>
    </xdr:to>
    <xdr:sp macro="" textlink="">
      <xdr:nvSpPr>
        <xdr:cNvPr id="78152" name="Line 49">
          <a:extLst>
            <a:ext uri="{FF2B5EF4-FFF2-40B4-BE49-F238E27FC236}">
              <a16:creationId xmlns:a16="http://schemas.microsoft.com/office/drawing/2014/main" id="{00000000-0008-0000-0100-000048310100}"/>
            </a:ext>
          </a:extLst>
        </xdr:cNvPr>
        <xdr:cNvSpPr>
          <a:spLocks noChangeShapeType="1"/>
        </xdr:cNvSpPr>
      </xdr:nvSpPr>
      <xdr:spPr bwMode="auto">
        <a:xfrm>
          <a:off x="2413001" y="11670241"/>
          <a:ext cx="3668183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19050</xdr:colOff>
      <xdr:row>44</xdr:row>
      <xdr:rowOff>114300</xdr:rowOff>
    </xdr:from>
    <xdr:to>
      <xdr:col>30</xdr:col>
      <xdr:colOff>47625</xdr:colOff>
      <xdr:row>44</xdr:row>
      <xdr:rowOff>114300</xdr:rowOff>
    </xdr:to>
    <xdr:sp macro="" textlink="">
      <xdr:nvSpPr>
        <xdr:cNvPr id="78153" name="Line 50">
          <a:extLst>
            <a:ext uri="{FF2B5EF4-FFF2-40B4-BE49-F238E27FC236}">
              <a16:creationId xmlns:a16="http://schemas.microsoft.com/office/drawing/2014/main" id="{00000000-0008-0000-0100-000049310100}"/>
            </a:ext>
          </a:extLst>
        </xdr:cNvPr>
        <xdr:cNvSpPr>
          <a:spLocks noChangeShapeType="1"/>
        </xdr:cNvSpPr>
      </xdr:nvSpPr>
      <xdr:spPr bwMode="auto">
        <a:xfrm>
          <a:off x="1819275" y="10563225"/>
          <a:ext cx="42291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45</xdr:row>
      <xdr:rowOff>123825</xdr:rowOff>
    </xdr:from>
    <xdr:to>
      <xdr:col>30</xdr:col>
      <xdr:colOff>47625</xdr:colOff>
      <xdr:row>45</xdr:row>
      <xdr:rowOff>123825</xdr:rowOff>
    </xdr:to>
    <xdr:sp macro="" textlink="">
      <xdr:nvSpPr>
        <xdr:cNvPr id="78154" name="Line 51">
          <a:extLst>
            <a:ext uri="{FF2B5EF4-FFF2-40B4-BE49-F238E27FC236}">
              <a16:creationId xmlns:a16="http://schemas.microsoft.com/office/drawing/2014/main" id="{00000000-0008-0000-0100-00004A310100}"/>
            </a:ext>
          </a:extLst>
        </xdr:cNvPr>
        <xdr:cNvSpPr>
          <a:spLocks noChangeShapeType="1"/>
        </xdr:cNvSpPr>
      </xdr:nvSpPr>
      <xdr:spPr bwMode="auto">
        <a:xfrm>
          <a:off x="2028825" y="10801350"/>
          <a:ext cx="40195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28575</xdr:colOff>
      <xdr:row>16</xdr:row>
      <xdr:rowOff>123825</xdr:rowOff>
    </xdr:from>
    <xdr:to>
      <xdr:col>30</xdr:col>
      <xdr:colOff>38100</xdr:colOff>
      <xdr:row>16</xdr:row>
      <xdr:rowOff>123825</xdr:rowOff>
    </xdr:to>
    <xdr:sp macro="" textlink="">
      <xdr:nvSpPr>
        <xdr:cNvPr id="78155" name="Line 80">
          <a:extLst>
            <a:ext uri="{FF2B5EF4-FFF2-40B4-BE49-F238E27FC236}">
              <a16:creationId xmlns:a16="http://schemas.microsoft.com/office/drawing/2014/main" id="{00000000-0008-0000-0100-00004B310100}"/>
            </a:ext>
          </a:extLst>
        </xdr:cNvPr>
        <xdr:cNvSpPr>
          <a:spLocks noChangeShapeType="1"/>
        </xdr:cNvSpPr>
      </xdr:nvSpPr>
      <xdr:spPr bwMode="auto">
        <a:xfrm>
          <a:off x="2628900" y="4114800"/>
          <a:ext cx="34099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17</xdr:col>
      <xdr:colOff>52915</xdr:colOff>
      <xdr:row>12</xdr:row>
      <xdr:rowOff>114300</xdr:rowOff>
    </xdr:from>
    <xdr:to>
      <xdr:col>30</xdr:col>
      <xdr:colOff>57149</xdr:colOff>
      <xdr:row>12</xdr:row>
      <xdr:rowOff>127000</xdr:rowOff>
    </xdr:to>
    <xdr:sp macro="" textlink="">
      <xdr:nvSpPr>
        <xdr:cNvPr id="78156" name="Line 81">
          <a:extLst>
            <a:ext uri="{FF2B5EF4-FFF2-40B4-BE49-F238E27FC236}">
              <a16:creationId xmlns:a16="http://schemas.microsoft.com/office/drawing/2014/main" id="{00000000-0008-0000-0100-00004C310100}"/>
            </a:ext>
          </a:extLst>
        </xdr:cNvPr>
        <xdr:cNvSpPr>
          <a:spLocks noChangeShapeType="1"/>
        </xdr:cNvSpPr>
      </xdr:nvSpPr>
      <xdr:spPr bwMode="auto">
        <a:xfrm flipV="1">
          <a:off x="3471332" y="3003550"/>
          <a:ext cx="2618317" cy="127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27</xdr:col>
      <xdr:colOff>52552</xdr:colOff>
      <xdr:row>37</xdr:row>
      <xdr:rowOff>111673</xdr:rowOff>
    </xdr:from>
    <xdr:to>
      <xdr:col>30</xdr:col>
      <xdr:colOff>9525</xdr:colOff>
      <xdr:row>37</xdr:row>
      <xdr:rowOff>114299</xdr:rowOff>
    </xdr:to>
    <xdr:sp macro="" textlink="">
      <xdr:nvSpPr>
        <xdr:cNvPr id="78157" name="Line 82">
          <a:extLst>
            <a:ext uri="{FF2B5EF4-FFF2-40B4-BE49-F238E27FC236}">
              <a16:creationId xmlns:a16="http://schemas.microsoft.com/office/drawing/2014/main" id="{00000000-0008-0000-0100-00004D310100}"/>
            </a:ext>
          </a:extLst>
        </xdr:cNvPr>
        <xdr:cNvSpPr>
          <a:spLocks noChangeShapeType="1"/>
        </xdr:cNvSpPr>
      </xdr:nvSpPr>
      <xdr:spPr bwMode="auto">
        <a:xfrm>
          <a:off x="5373414" y="9183414"/>
          <a:ext cx="548180" cy="2626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190500</xdr:colOff>
      <xdr:row>46</xdr:row>
      <xdr:rowOff>114300</xdr:rowOff>
    </xdr:from>
    <xdr:to>
      <xdr:col>30</xdr:col>
      <xdr:colOff>47625</xdr:colOff>
      <xdr:row>46</xdr:row>
      <xdr:rowOff>114300</xdr:rowOff>
    </xdr:to>
    <xdr:sp macro="" textlink="">
      <xdr:nvSpPr>
        <xdr:cNvPr id="78159" name="Line 53">
          <a:extLst>
            <a:ext uri="{FF2B5EF4-FFF2-40B4-BE49-F238E27FC236}">
              <a16:creationId xmlns:a16="http://schemas.microsoft.com/office/drawing/2014/main" id="{00000000-0008-0000-0100-00004F310100}"/>
            </a:ext>
          </a:extLst>
        </xdr:cNvPr>
        <xdr:cNvSpPr>
          <a:spLocks noChangeShapeType="1"/>
        </xdr:cNvSpPr>
      </xdr:nvSpPr>
      <xdr:spPr bwMode="auto">
        <a:xfrm>
          <a:off x="2390775" y="11020425"/>
          <a:ext cx="3657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48</xdr:row>
      <xdr:rowOff>123825</xdr:rowOff>
    </xdr:from>
    <xdr:to>
      <xdr:col>30</xdr:col>
      <xdr:colOff>85725</xdr:colOff>
      <xdr:row>48</xdr:row>
      <xdr:rowOff>123825</xdr:rowOff>
    </xdr:to>
    <xdr:sp macro="" textlink="">
      <xdr:nvSpPr>
        <xdr:cNvPr id="78160" name="Line 14">
          <a:extLst>
            <a:ext uri="{FF2B5EF4-FFF2-40B4-BE49-F238E27FC236}">
              <a16:creationId xmlns:a16="http://schemas.microsoft.com/office/drawing/2014/main" id="{00000000-0008-0000-0100-000050310100}"/>
            </a:ext>
          </a:extLst>
        </xdr:cNvPr>
        <xdr:cNvSpPr>
          <a:spLocks noChangeShapeType="1"/>
        </xdr:cNvSpPr>
      </xdr:nvSpPr>
      <xdr:spPr bwMode="auto">
        <a:xfrm>
          <a:off x="1524000" y="12172950"/>
          <a:ext cx="4562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190499</xdr:colOff>
      <xdr:row>50</xdr:row>
      <xdr:rowOff>116416</xdr:rowOff>
    </xdr:from>
    <xdr:to>
      <xdr:col>30</xdr:col>
      <xdr:colOff>57149</xdr:colOff>
      <xdr:row>50</xdr:row>
      <xdr:rowOff>123825</xdr:rowOff>
    </xdr:to>
    <xdr:sp macro="" textlink="">
      <xdr:nvSpPr>
        <xdr:cNvPr id="78161" name="Line 40">
          <a:extLst>
            <a:ext uri="{FF2B5EF4-FFF2-40B4-BE49-F238E27FC236}">
              <a16:creationId xmlns:a16="http://schemas.microsoft.com/office/drawing/2014/main" id="{00000000-0008-0000-0100-000051310100}"/>
            </a:ext>
          </a:extLst>
        </xdr:cNvPr>
        <xdr:cNvSpPr>
          <a:spLocks noChangeShapeType="1"/>
        </xdr:cNvSpPr>
      </xdr:nvSpPr>
      <xdr:spPr bwMode="auto">
        <a:xfrm>
          <a:off x="3005666" y="13758333"/>
          <a:ext cx="3083983" cy="7409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114300</xdr:colOff>
      <xdr:row>47</xdr:row>
      <xdr:rowOff>114300</xdr:rowOff>
    </xdr:from>
    <xdr:to>
      <xdr:col>30</xdr:col>
      <xdr:colOff>85725</xdr:colOff>
      <xdr:row>47</xdr:row>
      <xdr:rowOff>123825</xdr:rowOff>
    </xdr:to>
    <xdr:sp macro="" textlink="">
      <xdr:nvSpPr>
        <xdr:cNvPr id="78163" name="Line 14">
          <a:extLst>
            <a:ext uri="{FF2B5EF4-FFF2-40B4-BE49-F238E27FC236}">
              <a16:creationId xmlns:a16="http://schemas.microsoft.com/office/drawing/2014/main" id="{00000000-0008-0000-0100-000053310100}"/>
            </a:ext>
          </a:extLst>
        </xdr:cNvPr>
        <xdr:cNvSpPr>
          <a:spLocks noChangeShapeType="1"/>
        </xdr:cNvSpPr>
      </xdr:nvSpPr>
      <xdr:spPr bwMode="auto">
        <a:xfrm>
          <a:off x="1514475" y="11249025"/>
          <a:ext cx="4572000" cy="95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41564</xdr:colOff>
      <xdr:row>49</xdr:row>
      <xdr:rowOff>123823</xdr:rowOff>
    </xdr:from>
    <xdr:to>
      <xdr:col>30</xdr:col>
      <xdr:colOff>85726</xdr:colOff>
      <xdr:row>49</xdr:row>
      <xdr:rowOff>124691</xdr:rowOff>
    </xdr:to>
    <xdr:sp macro="" textlink="">
      <xdr:nvSpPr>
        <xdr:cNvPr id="78167" name="Line 14">
          <a:extLst>
            <a:ext uri="{FF2B5EF4-FFF2-40B4-BE49-F238E27FC236}">
              <a16:creationId xmlns:a16="http://schemas.microsoft.com/office/drawing/2014/main" id="{00000000-0008-0000-0100-000057310100}"/>
            </a:ext>
          </a:extLst>
        </xdr:cNvPr>
        <xdr:cNvSpPr>
          <a:spLocks noChangeShapeType="1"/>
        </xdr:cNvSpPr>
      </xdr:nvSpPr>
      <xdr:spPr bwMode="auto">
        <a:xfrm flipV="1">
          <a:off x="2923309" y="11934823"/>
          <a:ext cx="2565690" cy="868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190500</xdr:colOff>
      <xdr:row>52</xdr:row>
      <xdr:rowOff>114300</xdr:rowOff>
    </xdr:from>
    <xdr:to>
      <xdr:col>30</xdr:col>
      <xdr:colOff>5292</xdr:colOff>
      <xdr:row>52</xdr:row>
      <xdr:rowOff>131380</xdr:rowOff>
    </xdr:to>
    <xdr:sp macro="" textlink="">
      <xdr:nvSpPr>
        <xdr:cNvPr id="78168" name="Line 53">
          <a:extLst>
            <a:ext uri="{FF2B5EF4-FFF2-40B4-BE49-F238E27FC236}">
              <a16:creationId xmlns:a16="http://schemas.microsoft.com/office/drawing/2014/main" id="{00000000-0008-0000-0100-000058310100}"/>
            </a:ext>
          </a:extLst>
        </xdr:cNvPr>
        <xdr:cNvSpPr>
          <a:spLocks noChangeShapeType="1"/>
        </xdr:cNvSpPr>
      </xdr:nvSpPr>
      <xdr:spPr bwMode="auto">
        <a:xfrm flipV="1">
          <a:off x="1767052" y="14552886"/>
          <a:ext cx="4150309" cy="1708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131379</xdr:colOff>
      <xdr:row>54</xdr:row>
      <xdr:rowOff>123825</xdr:rowOff>
    </xdr:from>
    <xdr:to>
      <xdr:col>30</xdr:col>
      <xdr:colOff>85725</xdr:colOff>
      <xdr:row>54</xdr:row>
      <xdr:rowOff>131379</xdr:rowOff>
    </xdr:to>
    <xdr:sp macro="" textlink="">
      <xdr:nvSpPr>
        <xdr:cNvPr id="78169" name="Line 14">
          <a:extLst>
            <a:ext uri="{FF2B5EF4-FFF2-40B4-BE49-F238E27FC236}">
              <a16:creationId xmlns:a16="http://schemas.microsoft.com/office/drawing/2014/main" id="{00000000-0008-0000-0100-000059310100}"/>
            </a:ext>
          </a:extLst>
        </xdr:cNvPr>
        <xdr:cNvSpPr>
          <a:spLocks noChangeShapeType="1"/>
        </xdr:cNvSpPr>
      </xdr:nvSpPr>
      <xdr:spPr bwMode="auto">
        <a:xfrm flipV="1">
          <a:off x="1313793" y="15022239"/>
          <a:ext cx="4684001" cy="7554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15</xdr:col>
      <xdr:colOff>6569</xdr:colOff>
      <xdr:row>53</xdr:row>
      <xdr:rowOff>123824</xdr:rowOff>
    </xdr:from>
    <xdr:to>
      <xdr:col>30</xdr:col>
      <xdr:colOff>85725</xdr:colOff>
      <xdr:row>53</xdr:row>
      <xdr:rowOff>137947</xdr:rowOff>
    </xdr:to>
    <xdr:sp macro="" textlink="">
      <xdr:nvSpPr>
        <xdr:cNvPr id="78170" name="Line 14">
          <a:extLst>
            <a:ext uri="{FF2B5EF4-FFF2-40B4-BE49-F238E27FC236}">
              <a16:creationId xmlns:a16="http://schemas.microsoft.com/office/drawing/2014/main" id="{00000000-0008-0000-0100-00005A310100}"/>
            </a:ext>
          </a:extLst>
        </xdr:cNvPr>
        <xdr:cNvSpPr>
          <a:spLocks noChangeShapeType="1"/>
        </xdr:cNvSpPr>
      </xdr:nvSpPr>
      <xdr:spPr bwMode="auto">
        <a:xfrm flipV="1">
          <a:off x="2962603" y="14792324"/>
          <a:ext cx="3035191" cy="1412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166254</xdr:colOff>
      <xdr:row>31</xdr:row>
      <xdr:rowOff>114299</xdr:rowOff>
    </xdr:from>
    <xdr:to>
      <xdr:col>30</xdr:col>
      <xdr:colOff>47626</xdr:colOff>
      <xdr:row>31</xdr:row>
      <xdr:rowOff>131619</xdr:rowOff>
    </xdr:to>
    <xdr:sp macro="" textlink="">
      <xdr:nvSpPr>
        <xdr:cNvPr id="55" name="Line 4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 flipV="1">
          <a:off x="1967345" y="7311735"/>
          <a:ext cx="3483554" cy="1732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90824</xdr:colOff>
      <xdr:row>55</xdr:row>
      <xdr:rowOff>114300</xdr:rowOff>
    </xdr:from>
    <xdr:to>
      <xdr:col>31</xdr:col>
      <xdr:colOff>3560</xdr:colOff>
      <xdr:row>55</xdr:row>
      <xdr:rowOff>114300</xdr:rowOff>
    </xdr:to>
    <xdr:sp macro="" textlink="">
      <xdr:nvSpPr>
        <xdr:cNvPr id="56" name="Line 5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2252133" y="13068300"/>
          <a:ext cx="3300172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127000</xdr:colOff>
      <xdr:row>18</xdr:row>
      <xdr:rowOff>114299</xdr:rowOff>
    </xdr:from>
    <xdr:to>
      <xdr:col>30</xdr:col>
      <xdr:colOff>66675</xdr:colOff>
      <xdr:row>18</xdr:row>
      <xdr:rowOff>116416</xdr:rowOff>
    </xdr:to>
    <xdr:sp macro="" textlink="">
      <xdr:nvSpPr>
        <xdr:cNvPr id="57" name="Line 2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 flipV="1">
          <a:off x="1936750" y="4633382"/>
          <a:ext cx="4162425" cy="2117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52551</xdr:colOff>
      <xdr:row>51</xdr:row>
      <xdr:rowOff>104775</xdr:rowOff>
    </xdr:from>
    <xdr:to>
      <xdr:col>30</xdr:col>
      <xdr:colOff>32807</xdr:colOff>
      <xdr:row>51</xdr:row>
      <xdr:rowOff>124811</xdr:rowOff>
    </xdr:to>
    <xdr:sp macro="" textlink="">
      <xdr:nvSpPr>
        <xdr:cNvPr id="61" name="Line 4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 flipV="1">
          <a:off x="1432034" y="14313447"/>
          <a:ext cx="4512842" cy="20036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24</xdr:col>
      <xdr:colOff>117764</xdr:colOff>
      <xdr:row>42</xdr:row>
      <xdr:rowOff>145473</xdr:rowOff>
    </xdr:from>
    <xdr:to>
      <xdr:col>30</xdr:col>
      <xdr:colOff>21167</xdr:colOff>
      <xdr:row>42</xdr:row>
      <xdr:rowOff>148166</xdr:rowOff>
    </xdr:to>
    <xdr:sp macro="" textlink="">
      <xdr:nvSpPr>
        <xdr:cNvPr id="62" name="Line 49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4440382" y="9857509"/>
          <a:ext cx="984058" cy="269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198967</xdr:colOff>
      <xdr:row>36</xdr:row>
      <xdr:rowOff>100541</xdr:rowOff>
    </xdr:from>
    <xdr:to>
      <xdr:col>30</xdr:col>
      <xdr:colOff>75142</xdr:colOff>
      <xdr:row>36</xdr:row>
      <xdr:rowOff>110066</xdr:rowOff>
    </xdr:to>
    <xdr:sp macro="" textlink="">
      <xdr:nvSpPr>
        <xdr:cNvPr id="63" name="Line 4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 flipV="1">
          <a:off x="2813050" y="9043458"/>
          <a:ext cx="3294592" cy="95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38</xdr:row>
      <xdr:rowOff>123825</xdr:rowOff>
    </xdr:from>
    <xdr:to>
      <xdr:col>30</xdr:col>
      <xdr:colOff>47625</xdr:colOff>
      <xdr:row>38</xdr:row>
      <xdr:rowOff>123825</xdr:rowOff>
    </xdr:to>
    <xdr:sp macro="" textlink="">
      <xdr:nvSpPr>
        <xdr:cNvPr id="65" name="Line 45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2186809" y="9655394"/>
          <a:ext cx="377288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22</xdr:row>
      <xdr:rowOff>123825</xdr:rowOff>
    </xdr:from>
    <xdr:to>
      <xdr:col>30</xdr:col>
      <xdr:colOff>66675</xdr:colOff>
      <xdr:row>22</xdr:row>
      <xdr:rowOff>123825</xdr:rowOff>
    </xdr:to>
    <xdr:sp macro="" textlink="">
      <xdr:nvSpPr>
        <xdr:cNvPr id="66" name="Line 27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3365789" y="5492461"/>
          <a:ext cx="2104159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123825</xdr:colOff>
      <xdr:row>33</xdr:row>
      <xdr:rowOff>114300</xdr:rowOff>
    </xdr:from>
    <xdr:to>
      <xdr:col>30</xdr:col>
      <xdr:colOff>47625</xdr:colOff>
      <xdr:row>33</xdr:row>
      <xdr:rowOff>133350</xdr:rowOff>
    </xdr:to>
    <xdr:sp macro="" textlink="">
      <xdr:nvSpPr>
        <xdr:cNvPr id="67" name="Line 4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 flipV="1">
          <a:off x="1564698" y="7540336"/>
          <a:ext cx="3886200" cy="1905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222019</xdr:colOff>
      <xdr:row>46</xdr:row>
      <xdr:rowOff>180110</xdr:rowOff>
    </xdr:from>
    <xdr:ext cx="422564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336819" y="9019310"/>
          <a:ext cx="42256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18</xdr:col>
      <xdr:colOff>222019</xdr:colOff>
      <xdr:row>46</xdr:row>
      <xdr:rowOff>180110</xdr:rowOff>
    </xdr:from>
    <xdr:ext cx="422564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207279" y="8973590"/>
          <a:ext cx="42256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5</xdr:col>
      <xdr:colOff>0</xdr:colOff>
      <xdr:row>26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546100" y="5448300"/>
          <a:ext cx="1365250" cy="41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9525</xdr:colOff>
      <xdr:row>8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1054100" y="762000"/>
          <a:ext cx="866775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9525</xdr:colOff>
      <xdr:row>8</xdr:row>
      <xdr:rowOff>9525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1054100" y="762000"/>
          <a:ext cx="866775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9525</xdr:colOff>
      <xdr:row>8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1054100" y="762000"/>
          <a:ext cx="866775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9525</xdr:colOff>
      <xdr:row>8</xdr:row>
      <xdr:rowOff>9525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1054100" y="762000"/>
          <a:ext cx="866775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9525</xdr:colOff>
      <xdr:row>8</xdr:row>
      <xdr:rowOff>9525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1054100" y="762000"/>
          <a:ext cx="866775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9525</xdr:colOff>
      <xdr:row>8</xdr:row>
      <xdr:rowOff>9525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1054100" y="762000"/>
          <a:ext cx="866775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9525</xdr:colOff>
      <xdr:row>8</xdr:row>
      <xdr:rowOff>9525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1054100" y="762000"/>
          <a:ext cx="866775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9525</xdr:colOff>
      <xdr:row>8</xdr:row>
      <xdr:rowOff>9525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1054100" y="762000"/>
          <a:ext cx="866775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5</xdr:col>
      <xdr:colOff>0</xdr:colOff>
      <xdr:row>26</xdr:row>
      <xdr:rowOff>9525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546100" y="5448300"/>
          <a:ext cx="1365250" cy="41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5</xdr:col>
      <xdr:colOff>0</xdr:colOff>
      <xdr:row>26</xdr:row>
      <xdr:rowOff>9525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546100" y="5448300"/>
          <a:ext cx="1365250" cy="41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5</xdr:col>
      <xdr:colOff>0</xdr:colOff>
      <xdr:row>26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546100" y="5448300"/>
          <a:ext cx="1365250" cy="41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30200" y="5886450"/>
          <a:ext cx="1619250" cy="431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311726</xdr:colOff>
      <xdr:row>40</xdr:row>
      <xdr:rowOff>55417</xdr:rowOff>
    </xdr:from>
    <xdr:to>
      <xdr:col>5</xdr:col>
      <xdr:colOff>304799</xdr:colOff>
      <xdr:row>43</xdr:row>
      <xdr:rowOff>138544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11726" y="7865917"/>
          <a:ext cx="1618673" cy="43872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30200" y="5886450"/>
          <a:ext cx="1619250" cy="431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311726</xdr:colOff>
      <xdr:row>40</xdr:row>
      <xdr:rowOff>55417</xdr:rowOff>
    </xdr:from>
    <xdr:to>
      <xdr:col>5</xdr:col>
      <xdr:colOff>304799</xdr:colOff>
      <xdr:row>43</xdr:row>
      <xdr:rowOff>138544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11726" y="7865917"/>
          <a:ext cx="1618673" cy="43872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311726</xdr:colOff>
      <xdr:row>40</xdr:row>
      <xdr:rowOff>55417</xdr:rowOff>
    </xdr:from>
    <xdr:to>
      <xdr:col>5</xdr:col>
      <xdr:colOff>304799</xdr:colOff>
      <xdr:row>43</xdr:row>
      <xdr:rowOff>138544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311726" y="7865917"/>
          <a:ext cx="1618673" cy="43872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311726</xdr:colOff>
      <xdr:row>40</xdr:row>
      <xdr:rowOff>55417</xdr:rowOff>
    </xdr:from>
    <xdr:to>
      <xdr:col>5</xdr:col>
      <xdr:colOff>304799</xdr:colOff>
      <xdr:row>43</xdr:row>
      <xdr:rowOff>138544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311726" y="7865917"/>
          <a:ext cx="1618673" cy="43872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53722" name="Line 2">
          <a:extLst>
            <a:ext uri="{FF2B5EF4-FFF2-40B4-BE49-F238E27FC236}">
              <a16:creationId xmlns:a16="http://schemas.microsoft.com/office/drawing/2014/main" id="{00000000-0008-0000-0800-0000DAD10000}"/>
            </a:ext>
          </a:extLst>
        </xdr:cNvPr>
        <xdr:cNvSpPr>
          <a:spLocks noChangeShapeType="1"/>
        </xdr:cNvSpPr>
      </xdr:nvSpPr>
      <xdr:spPr bwMode="auto">
        <a:xfrm>
          <a:off x="200025" y="723900"/>
          <a:ext cx="9906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>
          <a:off x="202406" y="1809750"/>
          <a:ext cx="1012032" cy="5000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182880" y="190500"/>
          <a:ext cx="88392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>
          <a:off x="182880" y="5623560"/>
          <a:ext cx="883920" cy="594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ShapeType="1"/>
        </xdr:cNvSpPr>
      </xdr:nvSpPr>
      <xdr:spPr bwMode="auto">
        <a:xfrm>
          <a:off x="182880" y="358140"/>
          <a:ext cx="105156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ShapeType="1"/>
        </xdr:cNvSpPr>
      </xdr:nvSpPr>
      <xdr:spPr bwMode="auto">
        <a:xfrm>
          <a:off x="182880" y="358140"/>
          <a:ext cx="105156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4</xdr:row>
      <xdr:rowOff>219075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>
          <a:spLocks noChangeShapeType="1"/>
        </xdr:cNvSpPr>
      </xdr:nvSpPr>
      <xdr:spPr bwMode="auto">
        <a:xfrm>
          <a:off x="374650" y="355600"/>
          <a:ext cx="1263650" cy="56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9613" name="Line 3">
          <a:extLst>
            <a:ext uri="{FF2B5EF4-FFF2-40B4-BE49-F238E27FC236}">
              <a16:creationId xmlns:a16="http://schemas.microsoft.com/office/drawing/2014/main" id="{00000000-0008-0000-0A00-0000DDE80000}"/>
            </a:ext>
          </a:extLst>
        </xdr:cNvPr>
        <xdr:cNvSpPr>
          <a:spLocks noChangeShapeType="1"/>
        </xdr:cNvSpPr>
      </xdr:nvSpPr>
      <xdr:spPr bwMode="auto">
        <a:xfrm>
          <a:off x="85725" y="3457575"/>
          <a:ext cx="609600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16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>
          <a:off x="85725" y="3535680"/>
          <a:ext cx="539115" cy="1303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16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ShapeType="1"/>
        </xdr:cNvSpPr>
      </xdr:nvSpPr>
      <xdr:spPr bwMode="auto">
        <a:xfrm>
          <a:off x="85725" y="3040380"/>
          <a:ext cx="539115" cy="1226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16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ShapeType="1"/>
        </xdr:cNvSpPr>
      </xdr:nvSpPr>
      <xdr:spPr bwMode="auto">
        <a:xfrm>
          <a:off x="85725" y="3040380"/>
          <a:ext cx="539115" cy="1226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16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ShapeType="1"/>
        </xdr:cNvSpPr>
      </xdr:nvSpPr>
      <xdr:spPr bwMode="auto">
        <a:xfrm>
          <a:off x="85725" y="3040380"/>
          <a:ext cx="539115" cy="1226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16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ShapeType="1"/>
        </xdr:cNvSpPr>
      </xdr:nvSpPr>
      <xdr:spPr bwMode="auto">
        <a:xfrm>
          <a:off x="85725" y="3040380"/>
          <a:ext cx="539115" cy="1226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184150" y="419100"/>
          <a:ext cx="9525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7</xdr:col>
      <xdr:colOff>0</xdr:colOff>
      <xdr:row>24</xdr:row>
      <xdr:rowOff>228600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>
          <a:off x="184150" y="3797300"/>
          <a:ext cx="9525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>
          <a:off x="184150" y="2051050"/>
          <a:ext cx="9525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ShapeType="1"/>
        </xdr:cNvSpPr>
      </xdr:nvSpPr>
      <xdr:spPr bwMode="auto">
        <a:xfrm>
          <a:off x="184150" y="2051050"/>
          <a:ext cx="9525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ShapeType="1"/>
        </xdr:cNvSpPr>
      </xdr:nvSpPr>
      <xdr:spPr bwMode="auto">
        <a:xfrm>
          <a:off x="184150" y="419100"/>
          <a:ext cx="9525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7</xdr:col>
      <xdr:colOff>0</xdr:colOff>
      <xdr:row>24</xdr:row>
      <xdr:rowOff>228600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ShapeType="1"/>
        </xdr:cNvSpPr>
      </xdr:nvSpPr>
      <xdr:spPr bwMode="auto">
        <a:xfrm>
          <a:off x="184150" y="3797300"/>
          <a:ext cx="9525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ShapeType="1"/>
        </xdr:cNvSpPr>
      </xdr:nvSpPr>
      <xdr:spPr bwMode="auto">
        <a:xfrm>
          <a:off x="184150" y="2051050"/>
          <a:ext cx="9525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ShapeType="1"/>
        </xdr:cNvSpPr>
      </xdr:nvSpPr>
      <xdr:spPr bwMode="auto">
        <a:xfrm>
          <a:off x="184150" y="2051050"/>
          <a:ext cx="9525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ShapeType="1"/>
        </xdr:cNvSpPr>
      </xdr:nvSpPr>
      <xdr:spPr bwMode="auto">
        <a:xfrm>
          <a:off x="182880" y="419100"/>
          <a:ext cx="914400" cy="617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ShapeType="1"/>
        </xdr:cNvSpPr>
      </xdr:nvSpPr>
      <xdr:spPr bwMode="auto">
        <a:xfrm>
          <a:off x="182880" y="419100"/>
          <a:ext cx="914400" cy="617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53340</xdr:rowOff>
    </xdr:from>
    <xdr:to>
      <xdr:col>5</xdr:col>
      <xdr:colOff>0</xdr:colOff>
      <xdr:row>6</xdr:row>
      <xdr:rowOff>198120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 bwMode="auto">
        <a:xfrm>
          <a:off x="411480" y="632460"/>
          <a:ext cx="1577340" cy="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22</xdr:row>
      <xdr:rowOff>0</xdr:rowOff>
    </xdr:from>
    <xdr:to>
      <xdr:col>4</xdr:col>
      <xdr:colOff>0</xdr:colOff>
      <xdr:row>23</xdr:row>
      <xdr:rowOff>152400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 bwMode="auto">
        <a:xfrm>
          <a:off x="411480" y="906780"/>
          <a:ext cx="1249680" cy="32004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4330</xdr:colOff>
      <xdr:row>51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ShapeType="1"/>
        </xdr:cNvSpPr>
      </xdr:nvSpPr>
      <xdr:spPr bwMode="auto">
        <a:xfrm>
          <a:off x="7048500" y="342900"/>
          <a:ext cx="43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4330</xdr:colOff>
      <xdr:row>51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>
          <a:off x="7048500" y="342900"/>
          <a:ext cx="43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4330</xdr:colOff>
      <xdr:row>51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ShapeType="1"/>
        </xdr:cNvSpPr>
      </xdr:nvSpPr>
      <xdr:spPr bwMode="auto">
        <a:xfrm>
          <a:off x="7048500" y="342900"/>
          <a:ext cx="43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4330</xdr:colOff>
      <xdr:row>51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ShapeType="1"/>
        </xdr:cNvSpPr>
      </xdr:nvSpPr>
      <xdr:spPr bwMode="auto">
        <a:xfrm>
          <a:off x="7048500" y="342900"/>
          <a:ext cx="43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4330</xdr:colOff>
      <xdr:row>51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ShapeType="1"/>
        </xdr:cNvSpPr>
      </xdr:nvSpPr>
      <xdr:spPr bwMode="auto">
        <a:xfrm>
          <a:off x="7048500" y="342900"/>
          <a:ext cx="43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4330</xdr:colOff>
      <xdr:row>51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ShapeType="1"/>
        </xdr:cNvSpPr>
      </xdr:nvSpPr>
      <xdr:spPr bwMode="auto">
        <a:xfrm>
          <a:off x="7048500" y="342900"/>
          <a:ext cx="43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4330</xdr:colOff>
      <xdr:row>51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ShapeType="1"/>
        </xdr:cNvSpPr>
      </xdr:nvSpPr>
      <xdr:spPr bwMode="auto">
        <a:xfrm>
          <a:off x="7048500" y="342900"/>
          <a:ext cx="43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4330</xdr:colOff>
      <xdr:row>51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ShapeType="1"/>
        </xdr:cNvSpPr>
      </xdr:nvSpPr>
      <xdr:spPr bwMode="auto">
        <a:xfrm>
          <a:off x="7048500" y="342900"/>
          <a:ext cx="43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4330</xdr:colOff>
      <xdr:row>51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ShapeType="1"/>
        </xdr:cNvSpPr>
      </xdr:nvSpPr>
      <xdr:spPr bwMode="auto">
        <a:xfrm>
          <a:off x="7048500" y="342900"/>
          <a:ext cx="43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documents\35553980\Documents\&#12487;&#12540;&#12479;&#65298;&#65296;&#65297;&#65302;&#26989;&#21209;&#24180;&#22577;&#65288;&#35201;&#35239;&#65289;&#30906;&#35469;&#29992;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5553980\Documents\&#12487;&#12540;&#12479;&#65298;&#65296;&#65297;&#65302;&#26989;&#21209;&#24180;&#22577;&#65288;&#35201;&#35239;&#65289;&#30906;&#35469;&#29992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35553980\AppData\Local\Microsoft\Windows\Temporary%20Internet%20Files\Content.Outlook\68D0BABO\&#24179;&#25104;27&#24180;&#24230;\2015&#24180;4&#26376;&#21508;&#35506;&#32113;&#3533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s4310\00_&#22259;&#26360;&#39208;&#20849;&#29992;\07_&#20107;&#26989;&#35201;&#35239;\R7&#20107;&#26989;&#35201;&#35239;\01_&#21508;&#25285;&#24403;&#20316;&#26989;&#29992;\06_&#35519;&#26619;&#38322;&#35239;&#35506;\01_&#20803;&#12487;&#12540;&#12479;\&#20316;&#26989;&#29992;\&#12304;&#12524;&#12501;&#12449;&#12524;&#12531;&#12473;&#32113;&#35336;&#20837;&#21147;&#12305;R7_14_R6&#20107;&#26989;&#32113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値抽出"/>
      <sheetName val="ソースありデータ"/>
      <sheetName val="数値データ"/>
      <sheetName val="事業年報ぽいもの基本データ"/>
      <sheetName val="事業年報（確認用）"/>
      <sheetName val="事業年報（前年度確認用)"/>
      <sheetName val="業務概要（確認用）"/>
    </sheetNames>
    <sheetDataSet>
      <sheetData sheetId="0"/>
      <sheetData sheetId="1"/>
      <sheetData sheetId="2">
        <row r="2">
          <cell r="C2" t="str">
            <v>C</v>
          </cell>
        </row>
      </sheetData>
      <sheetData sheetId="3">
        <row r="6">
          <cell r="H6">
            <v>637355</v>
          </cell>
        </row>
      </sheetData>
      <sheetData sheetId="4">
        <row r="1">
          <cell r="B1">
            <v>2015</v>
          </cell>
        </row>
        <row r="505">
          <cell r="Q505">
            <v>293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値抽出"/>
      <sheetName val="ソースありデータ"/>
      <sheetName val="数値データ"/>
      <sheetName val="事業年報ぽいもの基本データ"/>
      <sheetName val="事業年報（確認用）"/>
      <sheetName val="事業年報（前年度確認用)"/>
      <sheetName val="業務概要（確認用）"/>
    </sheetNames>
    <sheetDataSet>
      <sheetData sheetId="0"/>
      <sheetData sheetId="1"/>
      <sheetData sheetId="2">
        <row r="2">
          <cell r="C2" t="str">
            <v>C</v>
          </cell>
        </row>
      </sheetData>
      <sheetData sheetId="3">
        <row r="6">
          <cell r="H6">
            <v>637355</v>
          </cell>
        </row>
      </sheetData>
      <sheetData sheetId="4">
        <row r="1">
          <cell r="B1">
            <v>2015</v>
          </cell>
        </row>
        <row r="505">
          <cell r="Q505">
            <v>293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務概要"/>
      <sheetName val="数値根拠"/>
      <sheetName val="表紙・目次"/>
      <sheetName val="参考統計（本編）"/>
      <sheetName val="月ごとデータ"/>
      <sheetName val="最終ページ"/>
      <sheetName val="最終ページ (2)"/>
      <sheetName val="管理"/>
      <sheetName val="生涯"/>
      <sheetName val="図書"/>
      <sheetName val="情報"/>
      <sheetName val="調閲（レファ）"/>
      <sheetName val="調閲（利用）"/>
      <sheetName val="調閲（視聴）"/>
      <sheetName val="地域（新雑）"/>
      <sheetName val="企協１"/>
      <sheetName val="企協２"/>
      <sheetName val="企協３"/>
      <sheetName val="企協４"/>
      <sheetName val="企協５"/>
      <sheetName val="昨年度累計"/>
      <sheetName val="ポータル"/>
    </sheetNames>
    <sheetDataSet>
      <sheetData sheetId="0"/>
      <sheetData sheetId="1"/>
      <sheetData sheetId="2"/>
      <sheetData sheetId="3">
        <row r="102">
          <cell r="K102">
            <v>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1"/>
      <sheetName val="2"/>
      <sheetName val="3"/>
      <sheetName val="4"/>
      <sheetName val="5"/>
      <sheetName val="6"/>
      <sheetName val="7"/>
      <sheetName val="８"/>
      <sheetName val="9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>
        <row r="8">
          <cell r="R8">
            <v>295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0"/>
  <sheetViews>
    <sheetView tabSelected="1" view="pageBreakPreview" topLeftCell="A16" zoomScaleNormal="100" zoomScaleSheetLayoutView="100" workbookViewId="0">
      <selection activeCell="H18" sqref="H18"/>
    </sheetView>
  </sheetViews>
  <sheetFormatPr defaultColWidth="9" defaultRowHeight="13.5"/>
  <cols>
    <col min="1" max="1" width="3.625" style="1" customWidth="1"/>
    <col min="2" max="2" width="1.125" style="1" customWidth="1"/>
    <col min="3" max="6" width="8.125" style="1" customWidth="1"/>
    <col min="7" max="7" width="9.375" style="1" customWidth="1"/>
    <col min="8" max="9" width="8.125" style="1" customWidth="1"/>
    <col min="10" max="10" width="10.875" style="1" customWidth="1"/>
    <col min="11" max="11" width="11.375" style="1" customWidth="1"/>
    <col min="12" max="12" width="9.375" style="1" customWidth="1"/>
    <col min="13" max="16384" width="9" style="1"/>
  </cols>
  <sheetData>
    <row r="1" spans="2:12" ht="14.1" customHeight="1">
      <c r="C1" s="9"/>
    </row>
    <row r="2" spans="2:12" s="3" customFormat="1" ht="16.149999999999999" customHeight="1">
      <c r="B2" s="6"/>
      <c r="C2" s="8"/>
      <c r="D2" s="6"/>
      <c r="E2" s="6"/>
      <c r="F2" s="6"/>
      <c r="G2" s="6"/>
      <c r="H2" s="6"/>
      <c r="I2" s="6"/>
      <c r="J2" s="6"/>
      <c r="K2" s="6"/>
      <c r="L2" s="6"/>
    </row>
    <row r="3" spans="2:12" s="3" customFormat="1" ht="14.1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2:12" s="3" customFormat="1" ht="14.1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2:12" s="3" customFormat="1"/>
    <row r="6" spans="2:12" s="3" customFormat="1" ht="26.25" customHeight="1"/>
    <row r="7" spans="2:12" s="3" customFormat="1"/>
    <row r="8" spans="2:12" s="3" customFormat="1"/>
    <row r="9" spans="2:12" s="3" customFormat="1"/>
    <row r="10" spans="2:12" s="3" customFormat="1"/>
    <row r="11" spans="2:12" s="3" customFormat="1"/>
    <row r="12" spans="2:12" s="3" customFormat="1" ht="55.5" customHeight="1"/>
    <row r="13" spans="2:12" s="3" customFormat="1"/>
    <row r="14" spans="2:12" s="3" customFormat="1">
      <c r="C14" s="5"/>
    </row>
    <row r="15" spans="2:12" s="3" customFormat="1"/>
    <row r="16" spans="2:12" s="3" customFormat="1"/>
    <row r="17" spans="2:12" s="3" customFormat="1"/>
    <row r="18" spans="2:12" s="3" customFormat="1" ht="5.25" customHeight="1"/>
    <row r="19" spans="2:12" s="3" customFormat="1" ht="55.5">
      <c r="B19" s="439" t="s">
        <v>707</v>
      </c>
      <c r="C19" s="439"/>
      <c r="D19" s="439"/>
      <c r="E19" s="439"/>
      <c r="F19" s="439"/>
      <c r="G19" s="439"/>
      <c r="H19" s="439"/>
      <c r="I19" s="439"/>
      <c r="J19" s="439"/>
      <c r="K19" s="439"/>
      <c r="L19" s="7"/>
    </row>
    <row r="20" spans="2:12" s="3" customFormat="1" ht="45.6" customHeight="1">
      <c r="B20" s="439"/>
      <c r="C20" s="439"/>
      <c r="D20" s="439"/>
      <c r="E20" s="439"/>
      <c r="F20" s="439"/>
      <c r="G20" s="439"/>
      <c r="H20" s="439"/>
      <c r="I20" s="439"/>
      <c r="J20" s="439"/>
      <c r="K20" s="439"/>
      <c r="L20" s="7"/>
    </row>
    <row r="21" spans="2:12" s="3" customFormat="1" ht="55.5"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7"/>
    </row>
    <row r="22" spans="2:12" s="3" customFormat="1" ht="29.45" customHeight="1">
      <c r="B22" s="438"/>
      <c r="C22" s="438"/>
      <c r="D22" s="438"/>
      <c r="E22" s="438"/>
      <c r="F22" s="438"/>
      <c r="G22" s="438"/>
      <c r="H22" s="438"/>
      <c r="I22" s="438"/>
      <c r="J22" s="438"/>
      <c r="K22" s="438"/>
      <c r="L22" s="4"/>
    </row>
    <row r="23" spans="2:12" s="3" customFormat="1">
      <c r="B23" s="440"/>
      <c r="C23" s="440"/>
      <c r="D23" s="440"/>
      <c r="E23" s="440"/>
      <c r="F23" s="440"/>
      <c r="G23" s="440"/>
      <c r="H23" s="440"/>
      <c r="I23" s="4"/>
      <c r="J23" s="4"/>
      <c r="K23" s="4"/>
    </row>
    <row r="24" spans="2:12" s="3" customFormat="1">
      <c r="B24" s="440"/>
      <c r="C24" s="440"/>
      <c r="D24" s="440"/>
      <c r="E24" s="440"/>
      <c r="F24" s="440"/>
      <c r="G24" s="440"/>
      <c r="H24" s="440"/>
    </row>
    <row r="25" spans="2:12" s="3" customFormat="1" ht="12.75" customHeight="1">
      <c r="B25" s="440"/>
      <c r="C25" s="440"/>
      <c r="D25" s="440"/>
      <c r="E25" s="440"/>
      <c r="F25" s="440"/>
      <c r="G25" s="440"/>
      <c r="H25" s="440"/>
      <c r="I25" s="442"/>
      <c r="J25" s="442"/>
      <c r="K25" s="442"/>
    </row>
    <row r="26" spans="2:12" s="3" customFormat="1">
      <c r="B26" s="440"/>
      <c r="C26" s="440"/>
      <c r="D26" s="440"/>
      <c r="E26" s="440"/>
      <c r="F26" s="440"/>
      <c r="G26" s="440"/>
      <c r="H26" s="440"/>
      <c r="I26" s="442"/>
      <c r="J26" s="442"/>
      <c r="K26" s="442"/>
    </row>
    <row r="27" spans="2:12" s="3" customFormat="1"/>
    <row r="28" spans="2:12" s="3" customFormat="1">
      <c r="H28" s="441"/>
      <c r="I28" s="441"/>
      <c r="J28" s="441"/>
    </row>
    <row r="29" spans="2:12" s="3" customFormat="1"/>
    <row r="30" spans="2:12" s="3" customFormat="1"/>
    <row r="31" spans="2:12" s="3" customFormat="1"/>
    <row r="32" spans="2:12" s="3" customFormat="1"/>
    <row r="33" spans="2:13" s="3" customFormat="1"/>
    <row r="34" spans="2:13" s="3" customFormat="1"/>
    <row r="35" spans="2:13" s="3" customFormat="1"/>
    <row r="36" spans="2:13" s="3" customFormat="1"/>
    <row r="37" spans="2:13" s="3" customFormat="1" ht="40.5" customHeight="1"/>
    <row r="38" spans="2:13" s="3" customFormat="1"/>
    <row r="39" spans="2:13" s="3" customFormat="1"/>
    <row r="40" spans="2:13" s="3" customFormat="1"/>
    <row r="41" spans="2:13" s="3" customFormat="1"/>
    <row r="42" spans="2:13" s="3" customFormat="1"/>
    <row r="43" spans="2:13" s="3" customFormat="1"/>
    <row r="44" spans="2:13" s="3" customFormat="1"/>
    <row r="45" spans="2:13" s="3" customFormat="1" ht="15" customHeight="1"/>
    <row r="46" spans="2:13" ht="15" customHeight="1">
      <c r="L46" s="2"/>
      <c r="M46" s="2"/>
    </row>
    <row r="47" spans="2:13" s="2" customFormat="1" ht="15" customHeight="1">
      <c r="B47" s="437"/>
      <c r="C47" s="437"/>
      <c r="D47" s="437"/>
      <c r="E47" s="437"/>
      <c r="F47" s="437"/>
    </row>
    <row r="48" spans="2:13" s="2" customFormat="1" ht="15" customHeight="1">
      <c r="B48" s="437"/>
      <c r="C48" s="437"/>
      <c r="D48" s="437"/>
      <c r="E48" s="437"/>
      <c r="F48" s="437"/>
      <c r="L48" s="1"/>
      <c r="M48" s="1"/>
    </row>
    <row r="49" spans="2:13" s="2" customFormat="1" ht="15" customHeight="1">
      <c r="B49" s="437"/>
      <c r="C49" s="437"/>
      <c r="D49" s="437"/>
      <c r="E49" s="437"/>
      <c r="F49" s="437"/>
      <c r="L49" s="1"/>
      <c r="M49" s="1"/>
    </row>
    <row r="50" spans="2:13" ht="15" customHeight="1"/>
  </sheetData>
  <customSheetViews>
    <customSheetView guid="{56B3D650-A60E-47C2-8A5C-192EE0975BCA}" showPageBreaks="1" view="pageBreakPreview" topLeftCell="A13">
      <selection activeCell="M21" sqref="M21"/>
      <pageMargins left="0.82677165354330717" right="0.39370078740157483" top="0.51181102362204722" bottom="0.51181102362204722" header="0.51181102362204722" footer="0.51181102362204722"/>
      <pageSetup paperSize="9" scale="98" orientation="portrait" r:id="rId1"/>
      <headerFooter alignWithMargins="0"/>
    </customSheetView>
  </customSheetViews>
  <mergeCells count="6">
    <mergeCell ref="B47:F49"/>
    <mergeCell ref="B22:K22"/>
    <mergeCell ref="B19:K21"/>
    <mergeCell ref="B23:H26"/>
    <mergeCell ref="H28:J28"/>
    <mergeCell ref="I25:K26"/>
  </mergeCells>
  <phoneticPr fontId="2"/>
  <pageMargins left="0.82677165354330717" right="0.39370078740157483" top="0.51181102362204722" bottom="0.51181102362204722" header="0.51181102362204722" footer="0.51181102362204722"/>
  <pageSetup paperSize="9" fitToHeight="0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P59"/>
  <sheetViews>
    <sheetView view="pageBreakPreview" zoomScale="55" zoomScaleNormal="100" zoomScaleSheetLayoutView="55" workbookViewId="0">
      <selection activeCell="AM1" sqref="AM1:AM1048576"/>
    </sheetView>
  </sheetViews>
  <sheetFormatPr defaultColWidth="9" defaultRowHeight="13.5"/>
  <cols>
    <col min="1" max="1" width="5.375" style="10" customWidth="1"/>
    <col min="2" max="2" width="2.375" style="10" customWidth="1"/>
    <col min="3" max="7" width="2.125" style="10" customWidth="1"/>
    <col min="8" max="12" width="2.625" style="10" customWidth="1"/>
    <col min="13" max="13" width="2.75" style="10" customWidth="1"/>
    <col min="14" max="34" width="2.625" style="10" customWidth="1"/>
    <col min="35" max="42" width="2.625" style="73" customWidth="1"/>
    <col min="43" max="47" width="2.625" style="10" customWidth="1"/>
    <col min="48" max="48" width="6.375" style="10" customWidth="1"/>
    <col min="49" max="49" width="2.625" style="10" customWidth="1"/>
    <col min="50" max="16384" width="9" style="10"/>
  </cols>
  <sheetData>
    <row r="1" spans="2:42" ht="10.15" customHeight="1"/>
    <row r="2" spans="2:42" ht="18" customHeight="1" thickBot="1">
      <c r="B2" s="24" t="s">
        <v>620</v>
      </c>
      <c r="AI2" s="10"/>
      <c r="AJ2" s="276"/>
      <c r="AK2" s="276"/>
      <c r="AL2" s="10"/>
      <c r="AM2" s="10"/>
      <c r="AN2" s="74"/>
      <c r="AO2" s="10"/>
      <c r="AP2" s="10"/>
    </row>
    <row r="3" spans="2:42" ht="20.100000000000001" customHeight="1">
      <c r="B3" s="1265" t="s">
        <v>149</v>
      </c>
      <c r="C3" s="1266"/>
      <c r="D3" s="1266"/>
      <c r="E3" s="1266"/>
      <c r="F3" s="1266"/>
      <c r="G3" s="1266"/>
      <c r="H3" s="1266"/>
      <c r="I3" s="1267"/>
      <c r="J3" s="1074">
        <v>6</v>
      </c>
      <c r="K3" s="1074"/>
      <c r="L3" s="703"/>
      <c r="M3" s="697"/>
      <c r="N3" s="45"/>
      <c r="O3" s="47"/>
      <c r="P3" s="46"/>
      <c r="Q3" s="46"/>
      <c r="R3" s="45"/>
      <c r="S3" s="47"/>
      <c r="T3" s="46"/>
      <c r="U3" s="46"/>
      <c r="V3" s="45"/>
      <c r="W3" s="47"/>
      <c r="X3" s="46"/>
      <c r="Y3" s="46"/>
      <c r="Z3" s="45"/>
      <c r="AA3" s="47"/>
      <c r="AB3" s="696">
        <v>7</v>
      </c>
      <c r="AC3" s="696"/>
      <c r="AD3" s="45"/>
      <c r="AE3" s="47"/>
      <c r="AF3" s="46"/>
      <c r="AG3" s="46"/>
      <c r="AH3" s="1268" t="s">
        <v>238</v>
      </c>
      <c r="AI3" s="1269"/>
      <c r="AJ3" s="1274" t="s">
        <v>81</v>
      </c>
      <c r="AK3" s="1269"/>
    </row>
    <row r="4" spans="2:42" ht="7.9" customHeight="1">
      <c r="B4" s="48"/>
      <c r="C4" s="44"/>
      <c r="D4" s="44"/>
      <c r="E4" s="44"/>
      <c r="F4" s="44"/>
      <c r="G4" s="44"/>
      <c r="H4" s="44"/>
      <c r="I4" s="50"/>
      <c r="J4" s="878" t="s">
        <v>354</v>
      </c>
      <c r="K4" s="878"/>
      <c r="L4" s="49"/>
      <c r="M4" s="44"/>
      <c r="N4" s="49"/>
      <c r="O4" s="50"/>
      <c r="P4" s="44"/>
      <c r="Q4" s="44"/>
      <c r="R4" s="49"/>
      <c r="S4" s="50"/>
      <c r="T4" s="44"/>
      <c r="U4" s="44"/>
      <c r="V4" s="49"/>
      <c r="W4" s="50"/>
      <c r="X4" s="44"/>
      <c r="Y4" s="44"/>
      <c r="Z4" s="49"/>
      <c r="AA4" s="50"/>
      <c r="AB4" s="1257" t="s">
        <v>354</v>
      </c>
      <c r="AC4" s="1257"/>
      <c r="AD4" s="49"/>
      <c r="AE4" s="50"/>
      <c r="AF4" s="44"/>
      <c r="AG4" s="44"/>
      <c r="AH4" s="1270"/>
      <c r="AI4" s="1271"/>
      <c r="AJ4" s="1275"/>
      <c r="AK4" s="1271"/>
    </row>
    <row r="5" spans="2:42" ht="19.899999999999999" customHeight="1" thickBot="1">
      <c r="B5" s="1277" t="s">
        <v>150</v>
      </c>
      <c r="C5" s="1278"/>
      <c r="D5" s="1278"/>
      <c r="E5" s="1278"/>
      <c r="F5" s="1278"/>
      <c r="G5" s="1278"/>
      <c r="H5" s="1278"/>
      <c r="I5" s="1279"/>
      <c r="J5" s="878">
        <v>4</v>
      </c>
      <c r="K5" s="878"/>
      <c r="L5" s="1015">
        <v>5</v>
      </c>
      <c r="M5" s="1257"/>
      <c r="N5" s="1015">
        <v>6</v>
      </c>
      <c r="O5" s="1014"/>
      <c r="P5" s="1257">
        <v>7</v>
      </c>
      <c r="Q5" s="1257"/>
      <c r="R5" s="1015">
        <v>8</v>
      </c>
      <c r="S5" s="1014"/>
      <c r="T5" s="1257">
        <v>9</v>
      </c>
      <c r="U5" s="1257"/>
      <c r="V5" s="1015">
        <v>10</v>
      </c>
      <c r="W5" s="1014"/>
      <c r="X5" s="1257">
        <v>11</v>
      </c>
      <c r="Y5" s="1257"/>
      <c r="Z5" s="1015">
        <v>12</v>
      </c>
      <c r="AA5" s="1014"/>
      <c r="AB5" s="1257">
        <v>1</v>
      </c>
      <c r="AC5" s="1257"/>
      <c r="AD5" s="1015">
        <v>2</v>
      </c>
      <c r="AE5" s="1014"/>
      <c r="AF5" s="1257">
        <v>3</v>
      </c>
      <c r="AG5" s="1257"/>
      <c r="AH5" s="1272"/>
      <c r="AI5" s="1273"/>
      <c r="AJ5" s="1276"/>
      <c r="AK5" s="1273"/>
    </row>
    <row r="6" spans="2:42" ht="20.100000000000001" customHeight="1">
      <c r="B6" s="1258" t="s">
        <v>392</v>
      </c>
      <c r="C6" s="1259"/>
      <c r="D6" s="1259"/>
      <c r="E6" s="1259"/>
      <c r="F6" s="1264" t="s">
        <v>154</v>
      </c>
      <c r="G6" s="1264"/>
      <c r="H6" s="1264"/>
      <c r="I6" s="1264"/>
      <c r="J6" s="1190">
        <v>0</v>
      </c>
      <c r="K6" s="1190"/>
      <c r="L6" s="1190">
        <v>0</v>
      </c>
      <c r="M6" s="1190"/>
      <c r="N6" s="1190">
        <v>0</v>
      </c>
      <c r="O6" s="1190"/>
      <c r="P6" s="1190">
        <v>0</v>
      </c>
      <c r="Q6" s="1190"/>
      <c r="R6" s="1190">
        <v>0</v>
      </c>
      <c r="S6" s="1190"/>
      <c r="T6" s="1190">
        <v>0</v>
      </c>
      <c r="U6" s="1190"/>
      <c r="V6" s="1190">
        <v>0</v>
      </c>
      <c r="W6" s="1190"/>
      <c r="X6" s="1190">
        <v>0</v>
      </c>
      <c r="Y6" s="1190"/>
      <c r="Z6" s="1190">
        <v>0</v>
      </c>
      <c r="AA6" s="1190"/>
      <c r="AB6" s="1190">
        <v>0</v>
      </c>
      <c r="AC6" s="1190"/>
      <c r="AD6" s="1190">
        <v>0</v>
      </c>
      <c r="AE6" s="1190"/>
      <c r="AF6" s="1190">
        <v>0</v>
      </c>
      <c r="AG6" s="1195"/>
      <c r="AH6" s="1242">
        <f t="shared" ref="AH6:AH18" si="0">SUM(J6:AG6)</f>
        <v>0</v>
      </c>
      <c r="AI6" s="1243"/>
      <c r="AJ6" s="1196">
        <v>0</v>
      </c>
      <c r="AK6" s="1243"/>
    </row>
    <row r="7" spans="2:42" ht="20.100000000000001" customHeight="1">
      <c r="B7" s="1260"/>
      <c r="C7" s="1261"/>
      <c r="D7" s="1261"/>
      <c r="E7" s="1261"/>
      <c r="F7" s="1251" t="s">
        <v>155</v>
      </c>
      <c r="G7" s="1251"/>
      <c r="H7" s="1251"/>
      <c r="I7" s="1251"/>
      <c r="J7" s="1252">
        <v>0</v>
      </c>
      <c r="K7" s="1252"/>
      <c r="L7" s="1252">
        <v>1</v>
      </c>
      <c r="M7" s="1252"/>
      <c r="N7" s="1252">
        <v>2</v>
      </c>
      <c r="O7" s="1252"/>
      <c r="P7" s="1252">
        <v>1</v>
      </c>
      <c r="Q7" s="1252"/>
      <c r="R7" s="1252">
        <v>2</v>
      </c>
      <c r="S7" s="1252"/>
      <c r="T7" s="1252">
        <v>1</v>
      </c>
      <c r="U7" s="1252"/>
      <c r="V7" s="1252">
        <v>3</v>
      </c>
      <c r="W7" s="1252"/>
      <c r="X7" s="1252">
        <v>0</v>
      </c>
      <c r="Y7" s="1252"/>
      <c r="Z7" s="1252">
        <v>1</v>
      </c>
      <c r="AA7" s="1252"/>
      <c r="AB7" s="1252">
        <v>0</v>
      </c>
      <c r="AC7" s="1252"/>
      <c r="AD7" s="1252">
        <v>2</v>
      </c>
      <c r="AE7" s="1252"/>
      <c r="AF7" s="1252">
        <v>1</v>
      </c>
      <c r="AG7" s="1253"/>
      <c r="AH7" s="1254">
        <f t="shared" si="0"/>
        <v>14</v>
      </c>
      <c r="AI7" s="1255"/>
      <c r="AJ7" s="1256">
        <v>9</v>
      </c>
      <c r="AK7" s="1255"/>
    </row>
    <row r="8" spans="2:42" ht="20.100000000000001" customHeight="1" thickBot="1">
      <c r="B8" s="1262"/>
      <c r="C8" s="1263"/>
      <c r="D8" s="1263"/>
      <c r="E8" s="1263"/>
      <c r="F8" s="1247" t="s">
        <v>298</v>
      </c>
      <c r="G8" s="1248"/>
      <c r="H8" s="1248"/>
      <c r="I8" s="1249"/>
      <c r="J8" s="1197">
        <v>0</v>
      </c>
      <c r="K8" s="1197"/>
      <c r="L8" s="1197">
        <v>1</v>
      </c>
      <c r="M8" s="1197"/>
      <c r="N8" s="1197">
        <v>2</v>
      </c>
      <c r="O8" s="1197"/>
      <c r="P8" s="1197">
        <v>0</v>
      </c>
      <c r="Q8" s="1197"/>
      <c r="R8" s="1197">
        <v>2</v>
      </c>
      <c r="S8" s="1197"/>
      <c r="T8" s="1197">
        <v>0</v>
      </c>
      <c r="U8" s="1197"/>
      <c r="V8" s="1197">
        <v>2</v>
      </c>
      <c r="W8" s="1197"/>
      <c r="X8" s="1197">
        <v>0</v>
      </c>
      <c r="Y8" s="1197"/>
      <c r="Z8" s="1197">
        <v>1</v>
      </c>
      <c r="AA8" s="1197"/>
      <c r="AB8" s="1197">
        <v>0</v>
      </c>
      <c r="AC8" s="1197"/>
      <c r="AD8" s="1197">
        <v>0</v>
      </c>
      <c r="AE8" s="1197"/>
      <c r="AF8" s="1197">
        <v>1</v>
      </c>
      <c r="AG8" s="1236"/>
      <c r="AH8" s="1235">
        <f t="shared" si="0"/>
        <v>9</v>
      </c>
      <c r="AI8" s="1234"/>
      <c r="AJ8" s="1233">
        <v>8</v>
      </c>
      <c r="AK8" s="1234"/>
    </row>
    <row r="9" spans="2:42" ht="20.100000000000001" customHeight="1">
      <c r="B9" s="1182" t="s">
        <v>327</v>
      </c>
      <c r="C9" s="1185" t="s">
        <v>154</v>
      </c>
      <c r="D9" s="1186"/>
      <c r="E9" s="1186"/>
      <c r="F9" s="1189" t="s">
        <v>129</v>
      </c>
      <c r="G9" s="1189"/>
      <c r="H9" s="1189"/>
      <c r="I9" s="1189"/>
      <c r="J9" s="1190">
        <v>1</v>
      </c>
      <c r="K9" s="1190"/>
      <c r="L9" s="1190">
        <v>1</v>
      </c>
      <c r="M9" s="1190"/>
      <c r="N9" s="1190">
        <v>1</v>
      </c>
      <c r="O9" s="1190"/>
      <c r="P9" s="1190">
        <v>1</v>
      </c>
      <c r="Q9" s="1190"/>
      <c r="R9" s="1190">
        <v>1</v>
      </c>
      <c r="S9" s="1190"/>
      <c r="T9" s="1190">
        <v>1</v>
      </c>
      <c r="U9" s="1190"/>
      <c r="V9" s="1190">
        <v>1</v>
      </c>
      <c r="W9" s="1190"/>
      <c r="X9" s="1190">
        <v>1</v>
      </c>
      <c r="Y9" s="1190"/>
      <c r="Z9" s="1190">
        <v>0</v>
      </c>
      <c r="AA9" s="1190"/>
      <c r="AB9" s="1190">
        <v>0</v>
      </c>
      <c r="AC9" s="1190"/>
      <c r="AD9" s="1190">
        <v>1</v>
      </c>
      <c r="AE9" s="1190"/>
      <c r="AF9" s="1190">
        <v>0</v>
      </c>
      <c r="AG9" s="1195"/>
      <c r="AH9" s="1242">
        <f t="shared" si="0"/>
        <v>9</v>
      </c>
      <c r="AI9" s="1243"/>
      <c r="AJ9" s="1196">
        <v>9</v>
      </c>
      <c r="AK9" s="1243"/>
    </row>
    <row r="10" spans="2:42" ht="20.100000000000001" customHeight="1" thickBot="1">
      <c r="B10" s="1183"/>
      <c r="C10" s="1187"/>
      <c r="D10" s="1188"/>
      <c r="E10" s="1188"/>
      <c r="F10" s="1228" t="s">
        <v>157</v>
      </c>
      <c r="G10" s="1228"/>
      <c r="H10" s="1228"/>
      <c r="I10" s="1228"/>
      <c r="J10" s="1197">
        <v>2</v>
      </c>
      <c r="K10" s="1197"/>
      <c r="L10" s="1197">
        <v>2</v>
      </c>
      <c r="M10" s="1197"/>
      <c r="N10" s="1197">
        <v>2</v>
      </c>
      <c r="O10" s="1197"/>
      <c r="P10" s="1197">
        <v>2</v>
      </c>
      <c r="Q10" s="1197"/>
      <c r="R10" s="1197">
        <v>2</v>
      </c>
      <c r="S10" s="1197"/>
      <c r="T10" s="1197">
        <v>2</v>
      </c>
      <c r="U10" s="1197"/>
      <c r="V10" s="1197">
        <v>2</v>
      </c>
      <c r="W10" s="1197"/>
      <c r="X10" s="1197">
        <v>2</v>
      </c>
      <c r="Y10" s="1197"/>
      <c r="Z10" s="1197">
        <v>0</v>
      </c>
      <c r="AA10" s="1197"/>
      <c r="AB10" s="1197">
        <v>0</v>
      </c>
      <c r="AC10" s="1197"/>
      <c r="AD10" s="1197">
        <v>2</v>
      </c>
      <c r="AE10" s="1197"/>
      <c r="AF10" s="1197">
        <v>0</v>
      </c>
      <c r="AG10" s="1197"/>
      <c r="AH10" s="1235">
        <f t="shared" si="0"/>
        <v>18</v>
      </c>
      <c r="AI10" s="1234"/>
      <c r="AJ10" s="1233">
        <v>18</v>
      </c>
      <c r="AK10" s="1234"/>
    </row>
    <row r="11" spans="2:42" ht="20.100000000000001" customHeight="1">
      <c r="B11" s="1183"/>
      <c r="C11" s="1244" t="s">
        <v>158</v>
      </c>
      <c r="D11" s="1245"/>
      <c r="E11" s="1246"/>
      <c r="F11" s="1189" t="s">
        <v>129</v>
      </c>
      <c r="G11" s="1189"/>
      <c r="H11" s="1189"/>
      <c r="I11" s="1189"/>
      <c r="J11" s="1190">
        <v>13</v>
      </c>
      <c r="K11" s="1190"/>
      <c r="L11" s="1190">
        <v>18</v>
      </c>
      <c r="M11" s="1190"/>
      <c r="N11" s="1190">
        <v>9</v>
      </c>
      <c r="O11" s="1190"/>
      <c r="P11" s="1190">
        <v>16</v>
      </c>
      <c r="Q11" s="1190"/>
      <c r="R11" s="1190">
        <v>12</v>
      </c>
      <c r="S11" s="1190"/>
      <c r="T11" s="1190">
        <v>16</v>
      </c>
      <c r="U11" s="1190"/>
      <c r="V11" s="1190">
        <v>13</v>
      </c>
      <c r="W11" s="1190"/>
      <c r="X11" s="1190">
        <v>10</v>
      </c>
      <c r="Y11" s="1190"/>
      <c r="Z11" s="1190">
        <v>17</v>
      </c>
      <c r="AA11" s="1190"/>
      <c r="AB11" s="1190">
        <v>7</v>
      </c>
      <c r="AC11" s="1190"/>
      <c r="AD11" s="1190">
        <v>13</v>
      </c>
      <c r="AE11" s="1190"/>
      <c r="AF11" s="1190">
        <v>7</v>
      </c>
      <c r="AG11" s="1195"/>
      <c r="AH11" s="1242">
        <f t="shared" si="0"/>
        <v>151</v>
      </c>
      <c r="AI11" s="1243"/>
      <c r="AJ11" s="1196">
        <v>156</v>
      </c>
      <c r="AK11" s="1243"/>
    </row>
    <row r="12" spans="2:42" ht="20.100000000000001" customHeight="1" thickBot="1">
      <c r="B12" s="1183"/>
      <c r="C12" s="1250" t="s">
        <v>117</v>
      </c>
      <c r="D12" s="1250"/>
      <c r="E12" s="1250"/>
      <c r="F12" s="1203" t="s">
        <v>222</v>
      </c>
      <c r="G12" s="1203"/>
      <c r="H12" s="1203"/>
      <c r="I12" s="1203"/>
      <c r="J12" s="1181">
        <v>16</v>
      </c>
      <c r="K12" s="1181"/>
      <c r="L12" s="1181">
        <v>33</v>
      </c>
      <c r="M12" s="1181"/>
      <c r="N12" s="1181">
        <v>15</v>
      </c>
      <c r="O12" s="1181"/>
      <c r="P12" s="1181">
        <v>32</v>
      </c>
      <c r="Q12" s="1181"/>
      <c r="R12" s="1181">
        <v>12</v>
      </c>
      <c r="S12" s="1181"/>
      <c r="T12" s="1181">
        <v>22</v>
      </c>
      <c r="U12" s="1181"/>
      <c r="V12" s="1181">
        <v>35</v>
      </c>
      <c r="W12" s="1181"/>
      <c r="X12" s="1181">
        <v>16</v>
      </c>
      <c r="Y12" s="1181"/>
      <c r="Z12" s="1181">
        <v>38</v>
      </c>
      <c r="AA12" s="1181"/>
      <c r="AB12" s="1181">
        <v>21</v>
      </c>
      <c r="AC12" s="1181"/>
      <c r="AD12" s="1181">
        <v>26</v>
      </c>
      <c r="AE12" s="1181"/>
      <c r="AF12" s="1181">
        <v>13</v>
      </c>
      <c r="AG12" s="1226"/>
      <c r="AH12" s="1206">
        <f t="shared" si="0"/>
        <v>279</v>
      </c>
      <c r="AI12" s="1207"/>
      <c r="AJ12" s="1208">
        <v>278</v>
      </c>
      <c r="AK12" s="1207"/>
    </row>
    <row r="13" spans="2:42" ht="20.100000000000001" customHeight="1">
      <c r="B13" s="1183"/>
      <c r="C13" s="1239" t="s">
        <v>551</v>
      </c>
      <c r="D13" s="1240"/>
      <c r="E13" s="1241"/>
      <c r="F13" s="1189" t="s">
        <v>129</v>
      </c>
      <c r="G13" s="1189"/>
      <c r="H13" s="1189"/>
      <c r="I13" s="1189"/>
      <c r="J13" s="1190">
        <v>0</v>
      </c>
      <c r="K13" s="1190"/>
      <c r="L13" s="1190">
        <v>0</v>
      </c>
      <c r="M13" s="1190"/>
      <c r="N13" s="1190">
        <v>1</v>
      </c>
      <c r="O13" s="1190"/>
      <c r="P13" s="1190">
        <v>1</v>
      </c>
      <c r="Q13" s="1190"/>
      <c r="R13" s="1190">
        <v>0</v>
      </c>
      <c r="S13" s="1190"/>
      <c r="T13" s="1190">
        <v>1</v>
      </c>
      <c r="U13" s="1190"/>
      <c r="V13" s="1190">
        <v>0</v>
      </c>
      <c r="W13" s="1190"/>
      <c r="X13" s="1190">
        <v>0</v>
      </c>
      <c r="Y13" s="1190"/>
      <c r="Z13" s="1190">
        <v>0</v>
      </c>
      <c r="AA13" s="1190"/>
      <c r="AB13" s="1190">
        <v>0</v>
      </c>
      <c r="AC13" s="1190"/>
      <c r="AD13" s="1190">
        <v>0</v>
      </c>
      <c r="AE13" s="1190"/>
      <c r="AF13" s="1190">
        <v>0</v>
      </c>
      <c r="AG13" s="1195"/>
      <c r="AH13" s="1242">
        <f t="shared" si="0"/>
        <v>3</v>
      </c>
      <c r="AI13" s="1243"/>
      <c r="AJ13" s="1196">
        <v>8</v>
      </c>
      <c r="AK13" s="1243"/>
    </row>
    <row r="14" spans="2:42" ht="20.100000000000001" customHeight="1" thickBot="1">
      <c r="B14" s="1183"/>
      <c r="C14" s="1237" t="s">
        <v>156</v>
      </c>
      <c r="D14" s="1238"/>
      <c r="E14" s="1238"/>
      <c r="F14" s="1203" t="s">
        <v>325</v>
      </c>
      <c r="G14" s="1203"/>
      <c r="H14" s="1203"/>
      <c r="I14" s="1203"/>
      <c r="J14" s="1181">
        <v>0</v>
      </c>
      <c r="K14" s="1181"/>
      <c r="L14" s="1181">
        <v>0</v>
      </c>
      <c r="M14" s="1181"/>
      <c r="N14" s="1181">
        <v>6</v>
      </c>
      <c r="O14" s="1181"/>
      <c r="P14" s="1181">
        <v>2</v>
      </c>
      <c r="Q14" s="1181"/>
      <c r="R14" s="1181">
        <v>0</v>
      </c>
      <c r="S14" s="1181"/>
      <c r="T14" s="1181">
        <v>1</v>
      </c>
      <c r="U14" s="1181"/>
      <c r="V14" s="1181">
        <v>0</v>
      </c>
      <c r="W14" s="1181"/>
      <c r="X14" s="1181">
        <v>0</v>
      </c>
      <c r="Y14" s="1181"/>
      <c r="Z14" s="1181">
        <v>0</v>
      </c>
      <c r="AA14" s="1181"/>
      <c r="AB14" s="1181">
        <v>0</v>
      </c>
      <c r="AC14" s="1181"/>
      <c r="AD14" s="1181">
        <v>0</v>
      </c>
      <c r="AE14" s="1181"/>
      <c r="AF14" s="1181">
        <v>0</v>
      </c>
      <c r="AG14" s="1226"/>
      <c r="AH14" s="1206">
        <f t="shared" si="0"/>
        <v>9</v>
      </c>
      <c r="AI14" s="1207"/>
      <c r="AJ14" s="1208">
        <v>34</v>
      </c>
      <c r="AK14" s="1207"/>
    </row>
    <row r="15" spans="2:42" ht="20.100000000000001" customHeight="1">
      <c r="B15" s="1183"/>
      <c r="C15" s="1198" t="s">
        <v>159</v>
      </c>
      <c r="D15" s="1199"/>
      <c r="E15" s="1199"/>
      <c r="F15" s="1189" t="s">
        <v>129</v>
      </c>
      <c r="G15" s="1189"/>
      <c r="H15" s="1189"/>
      <c r="I15" s="1189"/>
      <c r="J15" s="1227">
        <v>3</v>
      </c>
      <c r="K15" s="1227"/>
      <c r="L15" s="1227">
        <v>4</v>
      </c>
      <c r="M15" s="1227"/>
      <c r="N15" s="1227">
        <v>3</v>
      </c>
      <c r="O15" s="1227"/>
      <c r="P15" s="1227">
        <v>3</v>
      </c>
      <c r="Q15" s="1227"/>
      <c r="R15" s="1227">
        <v>2</v>
      </c>
      <c r="S15" s="1227"/>
      <c r="T15" s="1227">
        <v>3</v>
      </c>
      <c r="U15" s="1227"/>
      <c r="V15" s="1227">
        <v>3</v>
      </c>
      <c r="W15" s="1227"/>
      <c r="X15" s="1227">
        <v>3</v>
      </c>
      <c r="Y15" s="1227"/>
      <c r="Z15" s="1227">
        <v>2</v>
      </c>
      <c r="AA15" s="1227"/>
      <c r="AB15" s="1227">
        <v>1</v>
      </c>
      <c r="AC15" s="1227"/>
      <c r="AD15" s="1227">
        <v>2</v>
      </c>
      <c r="AE15" s="1227"/>
      <c r="AF15" s="1227">
        <v>1</v>
      </c>
      <c r="AG15" s="1232"/>
      <c r="AH15" s="1229">
        <f t="shared" si="0"/>
        <v>30</v>
      </c>
      <c r="AI15" s="1230"/>
      <c r="AJ15" s="1231">
        <v>22</v>
      </c>
      <c r="AK15" s="1230"/>
    </row>
    <row r="16" spans="2:42" ht="20.100000000000001" customHeight="1" thickBot="1">
      <c r="B16" s="1183"/>
      <c r="C16" s="1200"/>
      <c r="D16" s="1201"/>
      <c r="E16" s="1201"/>
      <c r="F16" s="1228" t="s">
        <v>325</v>
      </c>
      <c r="G16" s="1228"/>
      <c r="H16" s="1228"/>
      <c r="I16" s="1228"/>
      <c r="J16" s="1197">
        <v>16</v>
      </c>
      <c r="K16" s="1197"/>
      <c r="L16" s="1197">
        <v>22</v>
      </c>
      <c r="M16" s="1197"/>
      <c r="N16" s="1197">
        <v>16</v>
      </c>
      <c r="O16" s="1197"/>
      <c r="P16" s="1197">
        <v>15</v>
      </c>
      <c r="Q16" s="1197"/>
      <c r="R16" s="1197">
        <v>10</v>
      </c>
      <c r="S16" s="1197"/>
      <c r="T16" s="1197">
        <v>16</v>
      </c>
      <c r="U16" s="1197"/>
      <c r="V16" s="1197">
        <v>15</v>
      </c>
      <c r="W16" s="1197"/>
      <c r="X16" s="1197">
        <v>12</v>
      </c>
      <c r="Y16" s="1197"/>
      <c r="Z16" s="1197">
        <v>11</v>
      </c>
      <c r="AA16" s="1197"/>
      <c r="AB16" s="1197">
        <v>5</v>
      </c>
      <c r="AC16" s="1197"/>
      <c r="AD16" s="1197">
        <v>11</v>
      </c>
      <c r="AE16" s="1197"/>
      <c r="AF16" s="1197">
        <v>4</v>
      </c>
      <c r="AG16" s="1236"/>
      <c r="AH16" s="1235">
        <f t="shared" si="0"/>
        <v>153</v>
      </c>
      <c r="AI16" s="1234"/>
      <c r="AJ16" s="1233">
        <v>118</v>
      </c>
      <c r="AK16" s="1234"/>
    </row>
    <row r="17" spans="1:37" ht="20.100000000000001" customHeight="1">
      <c r="B17" s="1183"/>
      <c r="C17" s="1224" t="s">
        <v>326</v>
      </c>
      <c r="D17" s="1193" t="s">
        <v>407</v>
      </c>
      <c r="E17" s="1193"/>
      <c r="F17" s="1194" t="s">
        <v>325</v>
      </c>
      <c r="G17" s="1194"/>
      <c r="H17" s="1194"/>
      <c r="I17" s="1194"/>
      <c r="J17" s="1195">
        <v>6</v>
      </c>
      <c r="K17" s="1196"/>
      <c r="L17" s="1195">
        <v>13</v>
      </c>
      <c r="M17" s="1196"/>
      <c r="N17" s="1195">
        <v>14</v>
      </c>
      <c r="O17" s="1196"/>
      <c r="P17" s="1195">
        <v>14</v>
      </c>
      <c r="Q17" s="1196"/>
      <c r="R17" s="1195">
        <v>4</v>
      </c>
      <c r="S17" s="1196"/>
      <c r="T17" s="1195">
        <v>9</v>
      </c>
      <c r="U17" s="1196"/>
      <c r="V17" s="1195">
        <v>15</v>
      </c>
      <c r="W17" s="1196"/>
      <c r="X17" s="1195">
        <v>6</v>
      </c>
      <c r="Y17" s="1196"/>
      <c r="Z17" s="1195">
        <v>11</v>
      </c>
      <c r="AA17" s="1196"/>
      <c r="AB17" s="1195">
        <v>7</v>
      </c>
      <c r="AC17" s="1196"/>
      <c r="AD17" s="1195">
        <v>5</v>
      </c>
      <c r="AE17" s="1196"/>
      <c r="AF17" s="1195">
        <v>7</v>
      </c>
      <c r="AG17" s="1192"/>
      <c r="AH17" s="1191">
        <f t="shared" si="0"/>
        <v>111</v>
      </c>
      <c r="AI17" s="1192"/>
      <c r="AJ17" s="1191">
        <v>154</v>
      </c>
      <c r="AK17" s="1192"/>
    </row>
    <row r="18" spans="1:37" ht="18.75" customHeight="1" thickBot="1">
      <c r="B18" s="1184"/>
      <c r="C18" s="1225"/>
      <c r="D18" s="1202" t="s">
        <v>527</v>
      </c>
      <c r="E18" s="1202"/>
      <c r="F18" s="1203" t="s">
        <v>325</v>
      </c>
      <c r="G18" s="1203"/>
      <c r="H18" s="1203"/>
      <c r="I18" s="1203"/>
      <c r="J18" s="1181">
        <v>0</v>
      </c>
      <c r="K18" s="1181"/>
      <c r="L18" s="1181">
        <v>0</v>
      </c>
      <c r="M18" s="1181"/>
      <c r="N18" s="1181">
        <v>0</v>
      </c>
      <c r="O18" s="1181"/>
      <c r="P18" s="1181">
        <v>0</v>
      </c>
      <c r="Q18" s="1181"/>
      <c r="R18" s="1181">
        <v>0</v>
      </c>
      <c r="S18" s="1181"/>
      <c r="T18" s="1181">
        <v>0</v>
      </c>
      <c r="U18" s="1181"/>
      <c r="V18" s="1181">
        <v>0</v>
      </c>
      <c r="W18" s="1181"/>
      <c r="X18" s="1181">
        <v>0</v>
      </c>
      <c r="Y18" s="1181"/>
      <c r="Z18" s="1181">
        <v>0</v>
      </c>
      <c r="AA18" s="1181"/>
      <c r="AB18" s="1181">
        <v>0</v>
      </c>
      <c r="AC18" s="1181"/>
      <c r="AD18" s="1181">
        <v>0</v>
      </c>
      <c r="AE18" s="1181"/>
      <c r="AF18" s="1181">
        <v>0</v>
      </c>
      <c r="AG18" s="1226"/>
      <c r="AH18" s="1206">
        <f t="shared" si="0"/>
        <v>0</v>
      </c>
      <c r="AI18" s="1207"/>
      <c r="AJ18" s="1208">
        <v>0</v>
      </c>
      <c r="AK18" s="1207"/>
    </row>
    <row r="19" spans="1:37" ht="12.6" customHeight="1"/>
    <row r="20" spans="1:37" ht="15" thickBot="1">
      <c r="B20" s="131" t="s">
        <v>734</v>
      </c>
      <c r="C20" s="75"/>
      <c r="D20" s="76"/>
      <c r="E20" s="76"/>
      <c r="F20" s="76"/>
      <c r="G20" s="76"/>
      <c r="H20" s="216"/>
      <c r="I20" s="134"/>
      <c r="J20" s="134"/>
      <c r="K20" s="134"/>
      <c r="L20" s="135"/>
      <c r="M20" s="135"/>
      <c r="N20" s="132"/>
      <c r="P20" s="136"/>
      <c r="Q20" s="136"/>
      <c r="U20" s="77"/>
    </row>
    <row r="21" spans="1:37">
      <c r="A21" s="67"/>
      <c r="B21" s="1209" t="s">
        <v>668</v>
      </c>
      <c r="C21" s="1210"/>
      <c r="D21" s="1210"/>
      <c r="E21" s="1210"/>
      <c r="F21" s="1210"/>
      <c r="G21" s="1210"/>
      <c r="H21" s="1210"/>
      <c r="I21" s="1210"/>
      <c r="J21" s="1211">
        <v>81</v>
      </c>
      <c r="K21" s="1211"/>
      <c r="L21" s="1211"/>
      <c r="M21" s="1212"/>
      <c r="N21" s="136"/>
      <c r="O21" s="136"/>
      <c r="P21" s="136"/>
      <c r="Q21" s="136"/>
    </row>
    <row r="22" spans="1:37" ht="20.100000000000001" customHeight="1">
      <c r="A22" s="67"/>
      <c r="B22" s="1213" t="s">
        <v>385</v>
      </c>
      <c r="C22" s="1214"/>
      <c r="D22" s="1214"/>
      <c r="E22" s="1214"/>
      <c r="F22" s="1219" t="s">
        <v>386</v>
      </c>
      <c r="G22" s="1219"/>
      <c r="H22" s="1219"/>
      <c r="I22" s="1219"/>
      <c r="J22" s="1220">
        <v>2</v>
      </c>
      <c r="K22" s="1220"/>
      <c r="L22" s="1220"/>
      <c r="M22" s="1221"/>
      <c r="N22" s="136"/>
      <c r="O22" s="136"/>
      <c r="P22" s="136"/>
      <c r="Q22" s="136"/>
    </row>
    <row r="23" spans="1:37" ht="20.100000000000001" customHeight="1">
      <c r="A23" s="67"/>
      <c r="B23" s="1215"/>
      <c r="C23" s="1216"/>
      <c r="D23" s="1216"/>
      <c r="E23" s="1216"/>
      <c r="F23" s="1222" t="s">
        <v>383</v>
      </c>
      <c r="G23" s="1222"/>
      <c r="H23" s="1222"/>
      <c r="I23" s="1222"/>
      <c r="J23" s="1211">
        <v>67</v>
      </c>
      <c r="K23" s="1211"/>
      <c r="L23" s="1211"/>
      <c r="M23" s="1212"/>
      <c r="N23" s="136"/>
      <c r="O23" s="136"/>
      <c r="P23" s="136"/>
      <c r="Q23" s="136"/>
    </row>
    <row r="24" spans="1:37" ht="20.100000000000001" customHeight="1" thickBot="1">
      <c r="A24" s="67"/>
      <c r="B24" s="1217"/>
      <c r="C24" s="1218"/>
      <c r="D24" s="1218"/>
      <c r="E24" s="1218"/>
      <c r="F24" s="1223" t="s">
        <v>384</v>
      </c>
      <c r="G24" s="1223"/>
      <c r="H24" s="1223"/>
      <c r="I24" s="1223"/>
      <c r="J24" s="1204">
        <v>52</v>
      </c>
      <c r="K24" s="1204"/>
      <c r="L24" s="1204"/>
      <c r="M24" s="1205"/>
      <c r="N24" s="136"/>
      <c r="O24" s="136"/>
      <c r="P24" s="136"/>
      <c r="Q24" s="136"/>
    </row>
    <row r="25" spans="1:37" ht="20.100000000000001" customHeight="1">
      <c r="B25" s="160" t="s">
        <v>669</v>
      </c>
    </row>
    <row r="26" spans="1:37" ht="20.100000000000001" customHeight="1"/>
    <row r="27" spans="1:37" ht="20.100000000000001" customHeight="1"/>
    <row r="28" spans="1:37" ht="20.100000000000001" customHeight="1"/>
    <row r="29" spans="1:37" ht="20.100000000000001" customHeight="1"/>
    <row r="30" spans="1:37" ht="20.100000000000001" customHeight="1"/>
    <row r="31" spans="1:37" ht="20.100000000000001" customHeight="1"/>
    <row r="32" spans="1:37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</sheetData>
  <mergeCells count="236">
    <mergeCell ref="B3:I3"/>
    <mergeCell ref="J3:K3"/>
    <mergeCell ref="L3:M3"/>
    <mergeCell ref="AB3:AC3"/>
    <mergeCell ref="AH3:AI5"/>
    <mergeCell ref="AJ3:AK5"/>
    <mergeCell ref="J4:K4"/>
    <mergeCell ref="AB4:AC4"/>
    <mergeCell ref="B5:I5"/>
    <mergeCell ref="J5:K5"/>
    <mergeCell ref="AD5:AE5"/>
    <mergeCell ref="AF5:AG5"/>
    <mergeCell ref="T5:U5"/>
    <mergeCell ref="V5:W5"/>
    <mergeCell ref="B6:E8"/>
    <mergeCell ref="F6:I6"/>
    <mergeCell ref="J6:K6"/>
    <mergeCell ref="L6:M6"/>
    <mergeCell ref="N6:O6"/>
    <mergeCell ref="L5:M5"/>
    <mergeCell ref="N5:O5"/>
    <mergeCell ref="P5:Q5"/>
    <mergeCell ref="R5:S5"/>
    <mergeCell ref="P6:Q6"/>
    <mergeCell ref="R6:S6"/>
    <mergeCell ref="F7:I7"/>
    <mergeCell ref="J7:K7"/>
    <mergeCell ref="L7:M7"/>
    <mergeCell ref="N7:O7"/>
    <mergeCell ref="P7:Q7"/>
    <mergeCell ref="R7:S7"/>
    <mergeCell ref="T6:U6"/>
    <mergeCell ref="V6:W6"/>
    <mergeCell ref="X6:Y6"/>
    <mergeCell ref="Z6:AA6"/>
    <mergeCell ref="X5:Y5"/>
    <mergeCell ref="Z5:AA5"/>
    <mergeCell ref="AB5:AC5"/>
    <mergeCell ref="AB6:AC6"/>
    <mergeCell ref="AD6:AE6"/>
    <mergeCell ref="AF6:AG6"/>
    <mergeCell ref="AH6:AI6"/>
    <mergeCell ref="AJ6:AK6"/>
    <mergeCell ref="AF7:AG7"/>
    <mergeCell ref="AH7:AI7"/>
    <mergeCell ref="AJ7:AK7"/>
    <mergeCell ref="AF8:AG8"/>
    <mergeCell ref="T7:U7"/>
    <mergeCell ref="V7:W7"/>
    <mergeCell ref="X7:Y7"/>
    <mergeCell ref="Z7:AA7"/>
    <mergeCell ref="AB7:AC7"/>
    <mergeCell ref="AD7:AE7"/>
    <mergeCell ref="AH8:AI8"/>
    <mergeCell ref="AJ8:AK8"/>
    <mergeCell ref="V8:W8"/>
    <mergeCell ref="X8:Y8"/>
    <mergeCell ref="Z8:AA8"/>
    <mergeCell ref="AB8:AC8"/>
    <mergeCell ref="AD8:AE8"/>
    <mergeCell ref="AF9:AG9"/>
    <mergeCell ref="AH9:AI9"/>
    <mergeCell ref="AJ9:AK9"/>
    <mergeCell ref="F10:I10"/>
    <mergeCell ref="J10:K10"/>
    <mergeCell ref="L10:M10"/>
    <mergeCell ref="N10:O10"/>
    <mergeCell ref="P10:Q10"/>
    <mergeCell ref="R10:S10"/>
    <mergeCell ref="T10:U10"/>
    <mergeCell ref="T9:U9"/>
    <mergeCell ref="C12:E12"/>
    <mergeCell ref="L9:M9"/>
    <mergeCell ref="N9:O9"/>
    <mergeCell ref="P9:Q9"/>
    <mergeCell ref="R9:S9"/>
    <mergeCell ref="F12:I12"/>
    <mergeCell ref="J12:K12"/>
    <mergeCell ref="L12:M12"/>
    <mergeCell ref="N12:O12"/>
    <mergeCell ref="P12:Q12"/>
    <mergeCell ref="R12:S12"/>
    <mergeCell ref="T12:U12"/>
    <mergeCell ref="T8:U8"/>
    <mergeCell ref="F8:I8"/>
    <mergeCell ref="J8:K8"/>
    <mergeCell ref="L8:M8"/>
    <mergeCell ref="N8:O8"/>
    <mergeCell ref="P8:Q8"/>
    <mergeCell ref="R8:S8"/>
    <mergeCell ref="V9:W9"/>
    <mergeCell ref="X9:Y9"/>
    <mergeCell ref="Z9:AA9"/>
    <mergeCell ref="AB9:AC9"/>
    <mergeCell ref="AD9:AE9"/>
    <mergeCell ref="AH10:AI10"/>
    <mergeCell ref="AJ10:AK10"/>
    <mergeCell ref="C11:E11"/>
    <mergeCell ref="F11:I11"/>
    <mergeCell ref="J11:K11"/>
    <mergeCell ref="L11:M11"/>
    <mergeCell ref="N11:O11"/>
    <mergeCell ref="P11:Q11"/>
    <mergeCell ref="R11:S11"/>
    <mergeCell ref="T11:U11"/>
    <mergeCell ref="V10:W10"/>
    <mergeCell ref="X10:Y10"/>
    <mergeCell ref="Z10:AA10"/>
    <mergeCell ref="AB10:AC10"/>
    <mergeCell ref="AD10:AE10"/>
    <mergeCell ref="AF10:AG10"/>
    <mergeCell ref="AH11:AI11"/>
    <mergeCell ref="AJ11:AK11"/>
    <mergeCell ref="Z11:AA11"/>
    <mergeCell ref="V11:W11"/>
    <mergeCell ref="X11:Y11"/>
    <mergeCell ref="AB11:AC11"/>
    <mergeCell ref="AD11:AE11"/>
    <mergeCell ref="AF11:AG11"/>
    <mergeCell ref="AH12:AI12"/>
    <mergeCell ref="AJ12:AK12"/>
    <mergeCell ref="C13:E13"/>
    <mergeCell ref="F13:I13"/>
    <mergeCell ref="J13:K13"/>
    <mergeCell ref="L13:M13"/>
    <mergeCell ref="N13:O13"/>
    <mergeCell ref="P13:Q13"/>
    <mergeCell ref="R13:S13"/>
    <mergeCell ref="T13:U13"/>
    <mergeCell ref="V12:W12"/>
    <mergeCell ref="X12:Y12"/>
    <mergeCell ref="Z12:AA12"/>
    <mergeCell ref="AB12:AC12"/>
    <mergeCell ref="AD12:AE12"/>
    <mergeCell ref="AF12:AG12"/>
    <mergeCell ref="AH13:AI13"/>
    <mergeCell ref="AJ13:AK13"/>
    <mergeCell ref="X13:Y13"/>
    <mergeCell ref="Z13:AA13"/>
    <mergeCell ref="AB13:AC13"/>
    <mergeCell ref="C14:E14"/>
    <mergeCell ref="F14:I14"/>
    <mergeCell ref="J14:K14"/>
    <mergeCell ref="L14:M14"/>
    <mergeCell ref="N14:O14"/>
    <mergeCell ref="P14:Q14"/>
    <mergeCell ref="R14:S14"/>
    <mergeCell ref="T14:U14"/>
    <mergeCell ref="V13:W13"/>
    <mergeCell ref="X17:Y17"/>
    <mergeCell ref="V15:W15"/>
    <mergeCell ref="X15:Y15"/>
    <mergeCell ref="Z15:AA15"/>
    <mergeCell ref="AB15:AC15"/>
    <mergeCell ref="AD15:AE15"/>
    <mergeCell ref="AJ16:AK16"/>
    <mergeCell ref="AH16:AI16"/>
    <mergeCell ref="X16:Y16"/>
    <mergeCell ref="Z16:AA16"/>
    <mergeCell ref="AB16:AC16"/>
    <mergeCell ref="AD16:AE16"/>
    <mergeCell ref="AF16:AG16"/>
    <mergeCell ref="Z17:AA17"/>
    <mergeCell ref="AB17:AC17"/>
    <mergeCell ref="AD17:AE17"/>
    <mergeCell ref="AF17:AG17"/>
    <mergeCell ref="AJ17:AK17"/>
    <mergeCell ref="AJ14:AK14"/>
    <mergeCell ref="V14:W14"/>
    <mergeCell ref="X14:Y14"/>
    <mergeCell ref="Z14:AA14"/>
    <mergeCell ref="AB14:AC14"/>
    <mergeCell ref="AD14:AE14"/>
    <mergeCell ref="AF14:AG14"/>
    <mergeCell ref="AH15:AI15"/>
    <mergeCell ref="AJ15:AK15"/>
    <mergeCell ref="AH14:AI14"/>
    <mergeCell ref="AF15:AG15"/>
    <mergeCell ref="J15:K15"/>
    <mergeCell ref="L15:M15"/>
    <mergeCell ref="N15:O15"/>
    <mergeCell ref="P15:Q15"/>
    <mergeCell ref="R15:S15"/>
    <mergeCell ref="T15:U15"/>
    <mergeCell ref="F16:I16"/>
    <mergeCell ref="J16:K16"/>
    <mergeCell ref="L16:M16"/>
    <mergeCell ref="N16:O16"/>
    <mergeCell ref="F18:I18"/>
    <mergeCell ref="J18:K18"/>
    <mergeCell ref="L18:M18"/>
    <mergeCell ref="N18:O18"/>
    <mergeCell ref="P16:Q16"/>
    <mergeCell ref="J24:M24"/>
    <mergeCell ref="AH18:AI18"/>
    <mergeCell ref="AJ18:AK18"/>
    <mergeCell ref="B21:I21"/>
    <mergeCell ref="J21:M21"/>
    <mergeCell ref="B22:E24"/>
    <mergeCell ref="F22:I22"/>
    <mergeCell ref="J22:M22"/>
    <mergeCell ref="F23:I23"/>
    <mergeCell ref="J23:M23"/>
    <mergeCell ref="F24:I24"/>
    <mergeCell ref="V18:W18"/>
    <mergeCell ref="X18:Y18"/>
    <mergeCell ref="Z18:AA18"/>
    <mergeCell ref="AB18:AC18"/>
    <mergeCell ref="AD18:AE18"/>
    <mergeCell ref="C17:C18"/>
    <mergeCell ref="AF18:AG18"/>
    <mergeCell ref="V17:W17"/>
    <mergeCell ref="P18:Q18"/>
    <mergeCell ref="R18:S18"/>
    <mergeCell ref="T18:U18"/>
    <mergeCell ref="B9:B18"/>
    <mergeCell ref="C9:E10"/>
    <mergeCell ref="F9:I9"/>
    <mergeCell ref="J9:K9"/>
    <mergeCell ref="AH17:AI17"/>
    <mergeCell ref="D17:E17"/>
    <mergeCell ref="F17:I17"/>
    <mergeCell ref="J17:K17"/>
    <mergeCell ref="L17:M17"/>
    <mergeCell ref="N17:O17"/>
    <mergeCell ref="P17:Q17"/>
    <mergeCell ref="R17:S17"/>
    <mergeCell ref="T17:U17"/>
    <mergeCell ref="AD13:AE13"/>
    <mergeCell ref="AF13:AG13"/>
    <mergeCell ref="R16:S16"/>
    <mergeCell ref="T16:U16"/>
    <mergeCell ref="V16:W16"/>
    <mergeCell ref="C15:E16"/>
    <mergeCell ref="F15:I15"/>
    <mergeCell ref="D18:E18"/>
  </mergeCells>
  <phoneticPr fontId="2"/>
  <pageMargins left="0.43307086614173229" right="0.39370078740157483" top="0.59055118110236227" bottom="0.31496062992125984" header="0.51181102362204722" footer="0.2362204724409449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I124"/>
  <sheetViews>
    <sheetView view="pageBreakPreview" topLeftCell="A16" zoomScale="85" zoomScaleNormal="100" zoomScaleSheetLayoutView="85" workbookViewId="0">
      <selection activeCell="AP33" sqref="AP33"/>
    </sheetView>
  </sheetViews>
  <sheetFormatPr defaultColWidth="9" defaultRowHeight="13.5"/>
  <cols>
    <col min="1" max="1" width="1.25" style="297" customWidth="1"/>
    <col min="2" max="2" width="7.875" style="297" customWidth="1"/>
    <col min="3" max="3" width="7.625" style="297" customWidth="1"/>
    <col min="4" max="4" width="8.5" style="297" customWidth="1"/>
    <col min="5" max="5" width="7.625" style="297" customWidth="1"/>
    <col min="6" max="6" width="8.5" style="297" customWidth="1"/>
    <col min="7" max="7" width="7.125" style="297" customWidth="1"/>
    <col min="8" max="8" width="6.5" style="297" customWidth="1"/>
    <col min="9" max="9" width="8.25" style="297" customWidth="1"/>
    <col min="10" max="10" width="9" style="297" customWidth="1"/>
    <col min="11" max="12" width="7.125" style="297" customWidth="1"/>
    <col min="13" max="13" width="7" style="297" customWidth="1"/>
    <col min="14" max="14" width="7.125" style="297" customWidth="1"/>
    <col min="15" max="15" width="2.625" style="297" customWidth="1"/>
    <col min="16" max="20" width="3.625" style="297" customWidth="1"/>
    <col min="21" max="33" width="3.625" style="297" hidden="1" customWidth="1"/>
    <col min="34" max="34" width="10.5" style="297" hidden="1" customWidth="1"/>
    <col min="35" max="35" width="9.125" style="297" hidden="1" customWidth="1"/>
    <col min="36" max="16384" width="9" style="297"/>
  </cols>
  <sheetData>
    <row r="1" spans="1:28" ht="12.6" customHeight="1"/>
    <row r="2" spans="1:28" ht="19.5" customHeight="1">
      <c r="A2" s="10"/>
      <c r="B2" s="24" t="s">
        <v>617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28" ht="5.0999999999999996" customHeight="1" thickBot="1">
      <c r="A3" s="10"/>
      <c r="B3" s="2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8" ht="16.149999999999999" customHeight="1">
      <c r="A4" s="10"/>
      <c r="B4" s="806" t="s">
        <v>220</v>
      </c>
      <c r="C4" s="807"/>
      <c r="D4" s="807"/>
      <c r="E4" s="807"/>
      <c r="F4" s="807"/>
      <c r="G4" s="1189" t="s">
        <v>722</v>
      </c>
      <c r="H4" s="1189"/>
      <c r="I4" s="1189"/>
      <c r="J4" s="1189"/>
      <c r="K4" s="807" t="s">
        <v>239</v>
      </c>
      <c r="L4" s="807"/>
      <c r="M4" s="807"/>
      <c r="N4" s="809"/>
      <c r="O4" s="10"/>
    </row>
    <row r="5" spans="1:28" ht="16.149999999999999" customHeight="1">
      <c r="A5" s="10"/>
      <c r="B5" s="808"/>
      <c r="C5" s="781"/>
      <c r="D5" s="781"/>
      <c r="E5" s="781"/>
      <c r="F5" s="781"/>
      <c r="G5" s="1251" t="s">
        <v>152</v>
      </c>
      <c r="H5" s="1251"/>
      <c r="I5" s="781" t="s">
        <v>93</v>
      </c>
      <c r="J5" s="781"/>
      <c r="K5" s="1251" t="s">
        <v>152</v>
      </c>
      <c r="L5" s="1251"/>
      <c r="M5" s="781" t="s">
        <v>93</v>
      </c>
      <c r="N5" s="810"/>
      <c r="O5" s="10"/>
      <c r="U5" s="962">
        <v>2</v>
      </c>
      <c r="V5" s="962"/>
      <c r="W5" s="962">
        <v>3</v>
      </c>
      <c r="X5" s="962"/>
      <c r="Y5" s="962">
        <v>4</v>
      </c>
      <c r="Z5" s="962"/>
      <c r="AA5" s="962">
        <v>19</v>
      </c>
      <c r="AB5" s="1295"/>
    </row>
    <row r="6" spans="1:28" ht="16.149999999999999" customHeight="1">
      <c r="A6" s="10"/>
      <c r="B6" s="768" t="s">
        <v>151</v>
      </c>
      <c r="C6" s="764" t="s">
        <v>618</v>
      </c>
      <c r="D6" s="764"/>
      <c r="E6" s="764"/>
      <c r="F6" s="764"/>
      <c r="G6" s="962">
        <v>1</v>
      </c>
      <c r="H6" s="962"/>
      <c r="I6" s="962">
        <v>1</v>
      </c>
      <c r="J6" s="962"/>
      <c r="K6" s="962">
        <v>5</v>
      </c>
      <c r="L6" s="962"/>
      <c r="M6" s="962">
        <v>14</v>
      </c>
      <c r="N6" s="1295"/>
      <c r="O6" s="10"/>
      <c r="U6" s="962">
        <v>0</v>
      </c>
      <c r="V6" s="962"/>
      <c r="W6" s="962">
        <v>0</v>
      </c>
      <c r="X6" s="962"/>
      <c r="Y6" s="962">
        <v>0</v>
      </c>
      <c r="Z6" s="962"/>
      <c r="AA6" s="962">
        <v>0</v>
      </c>
      <c r="AB6" s="1295"/>
    </row>
    <row r="7" spans="1:28" ht="16.149999999999999" customHeight="1">
      <c r="A7" s="10"/>
      <c r="B7" s="768"/>
      <c r="C7" s="764" t="s">
        <v>342</v>
      </c>
      <c r="D7" s="764"/>
      <c r="E7" s="764"/>
      <c r="F7" s="764"/>
      <c r="G7" s="962">
        <v>2</v>
      </c>
      <c r="H7" s="962"/>
      <c r="I7" s="962">
        <v>3</v>
      </c>
      <c r="J7" s="962"/>
      <c r="K7" s="962">
        <v>4</v>
      </c>
      <c r="L7" s="962"/>
      <c r="M7" s="962">
        <v>19</v>
      </c>
      <c r="N7" s="1295"/>
      <c r="O7" s="10"/>
      <c r="U7" s="962">
        <v>26</v>
      </c>
      <c r="V7" s="962"/>
      <c r="W7" s="962">
        <v>37</v>
      </c>
      <c r="X7" s="962"/>
      <c r="Y7" s="962">
        <v>32</v>
      </c>
      <c r="Z7" s="962"/>
      <c r="AA7" s="962">
        <v>60</v>
      </c>
      <c r="AB7" s="1295"/>
    </row>
    <row r="8" spans="1:28" ht="16.149999999999999" customHeight="1">
      <c r="A8" s="10"/>
      <c r="B8" s="768"/>
      <c r="C8" s="764" t="s">
        <v>148</v>
      </c>
      <c r="D8" s="764"/>
      <c r="E8" s="764"/>
      <c r="F8" s="764"/>
      <c r="G8" s="962">
        <v>0</v>
      </c>
      <c r="H8" s="962"/>
      <c r="I8" s="962">
        <v>0</v>
      </c>
      <c r="J8" s="962"/>
      <c r="K8" s="962">
        <v>0</v>
      </c>
      <c r="L8" s="962"/>
      <c r="M8" s="962">
        <v>0</v>
      </c>
      <c r="N8" s="1295"/>
      <c r="O8" s="10"/>
      <c r="U8" s="962">
        <v>0</v>
      </c>
      <c r="V8" s="962"/>
      <c r="W8" s="962">
        <v>0</v>
      </c>
      <c r="X8" s="962"/>
      <c r="Y8" s="962">
        <v>1</v>
      </c>
      <c r="Z8" s="962"/>
      <c r="AA8" s="962">
        <v>1</v>
      </c>
      <c r="AB8" s="1295"/>
    </row>
    <row r="9" spans="1:28" ht="16.149999999999999" customHeight="1" thickBot="1">
      <c r="A9" s="10"/>
      <c r="B9" s="1296"/>
      <c r="C9" s="763" t="s">
        <v>192</v>
      </c>
      <c r="D9" s="763"/>
      <c r="E9" s="763"/>
      <c r="F9" s="763"/>
      <c r="G9" s="1293">
        <f>SUM(G6:H8)</f>
        <v>3</v>
      </c>
      <c r="H9" s="1293"/>
      <c r="I9" s="1293">
        <f>SUM(I6:J8)</f>
        <v>4</v>
      </c>
      <c r="J9" s="1293"/>
      <c r="K9" s="1293">
        <f>SUM(K6:L8)</f>
        <v>9</v>
      </c>
      <c r="L9" s="1293"/>
      <c r="M9" s="1293">
        <f>SUM(M6:N8)</f>
        <v>33</v>
      </c>
      <c r="N9" s="1294"/>
      <c r="O9" s="10"/>
    </row>
    <row r="10" spans="1:28" ht="16.149999999999999" customHeight="1">
      <c r="A10" s="10"/>
      <c r="B10" s="768" t="s">
        <v>153</v>
      </c>
      <c r="C10" s="764" t="s">
        <v>618</v>
      </c>
      <c r="D10" s="764"/>
      <c r="E10" s="764"/>
      <c r="F10" s="764"/>
      <c r="G10" s="962">
        <v>2</v>
      </c>
      <c r="H10" s="962"/>
      <c r="I10" s="962">
        <v>2</v>
      </c>
      <c r="J10" s="962"/>
      <c r="K10" s="962">
        <v>6</v>
      </c>
      <c r="L10" s="962"/>
      <c r="M10" s="962">
        <v>15</v>
      </c>
      <c r="N10" s="1295"/>
      <c r="O10" s="10"/>
    </row>
    <row r="11" spans="1:28" ht="16.149999999999999" customHeight="1">
      <c r="A11" s="10"/>
      <c r="B11" s="768"/>
      <c r="C11" s="764" t="s">
        <v>342</v>
      </c>
      <c r="D11" s="764"/>
      <c r="E11" s="764"/>
      <c r="F11" s="764"/>
      <c r="G11" s="962">
        <v>26</v>
      </c>
      <c r="H11" s="962"/>
      <c r="I11" s="962">
        <v>37</v>
      </c>
      <c r="J11" s="962"/>
      <c r="K11" s="962">
        <v>32</v>
      </c>
      <c r="L11" s="962"/>
      <c r="M11" s="962">
        <v>60</v>
      </c>
      <c r="N11" s="1295"/>
      <c r="O11" s="10"/>
    </row>
    <row r="12" spans="1:28" ht="16.149999999999999" customHeight="1">
      <c r="A12" s="10"/>
      <c r="B12" s="768"/>
      <c r="C12" s="764" t="s">
        <v>148</v>
      </c>
      <c r="D12" s="764"/>
      <c r="E12" s="764"/>
      <c r="F12" s="764"/>
      <c r="G12" s="962">
        <v>0</v>
      </c>
      <c r="H12" s="962"/>
      <c r="I12" s="962">
        <v>0</v>
      </c>
      <c r="J12" s="962"/>
      <c r="K12" s="962">
        <v>1</v>
      </c>
      <c r="L12" s="962"/>
      <c r="M12" s="962">
        <v>1</v>
      </c>
      <c r="N12" s="1295"/>
      <c r="O12" s="10"/>
    </row>
    <row r="13" spans="1:28" ht="16.149999999999999" customHeight="1" thickBot="1">
      <c r="A13" s="10"/>
      <c r="B13" s="1296"/>
      <c r="C13" s="763" t="s">
        <v>192</v>
      </c>
      <c r="D13" s="763"/>
      <c r="E13" s="763"/>
      <c r="F13" s="763"/>
      <c r="G13" s="1293">
        <f>SUM(G10:H12)</f>
        <v>28</v>
      </c>
      <c r="H13" s="1293"/>
      <c r="I13" s="1293">
        <f>SUM(I10:J12)</f>
        <v>39</v>
      </c>
      <c r="J13" s="1293"/>
      <c r="K13" s="1293">
        <f>SUM(K10:L12)</f>
        <v>39</v>
      </c>
      <c r="L13" s="1293"/>
      <c r="M13" s="1293">
        <f>SUM(M10:N12)</f>
        <v>76</v>
      </c>
      <c r="N13" s="1294"/>
      <c r="O13" s="10"/>
    </row>
    <row r="14" spans="1:28" ht="16.149999999999999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8" s="10" customFormat="1" ht="20.100000000000001" customHeight="1">
      <c r="B15" s="24" t="s">
        <v>619</v>
      </c>
      <c r="C15" s="24"/>
      <c r="D15" s="24"/>
    </row>
    <row r="16" spans="1:28" ht="5.0999999999999996" customHeight="1" thickBot="1">
      <c r="B16" s="15"/>
      <c r="C16" s="15"/>
      <c r="D16" s="15"/>
    </row>
    <row r="17" spans="1:35" s="36" customFormat="1" ht="19.149999999999999" customHeight="1">
      <c r="A17" s="278"/>
      <c r="B17" s="277" t="s">
        <v>210</v>
      </c>
      <c r="C17" s="1289" t="s">
        <v>412</v>
      </c>
      <c r="D17" s="1289"/>
      <c r="E17" s="1289"/>
      <c r="F17" s="1289"/>
      <c r="G17" s="1289"/>
      <c r="H17" s="1289"/>
      <c r="I17" s="1289"/>
      <c r="J17" s="1280" t="s">
        <v>611</v>
      </c>
      <c r="K17" s="1281"/>
      <c r="L17" s="1281"/>
      <c r="M17" s="1281"/>
      <c r="N17" s="1282"/>
    </row>
    <row r="18" spans="1:35" s="36" customFormat="1" ht="19.149999999999999" customHeight="1">
      <c r="A18" s="278"/>
      <c r="B18" s="253"/>
      <c r="C18" s="1290" t="s">
        <v>557</v>
      </c>
      <c r="D18" s="1291" t="s">
        <v>14</v>
      </c>
      <c r="E18" s="1291"/>
      <c r="F18" s="1291"/>
      <c r="G18" s="1291"/>
      <c r="H18" s="1292" t="s">
        <v>535</v>
      </c>
      <c r="I18" s="1291" t="s">
        <v>192</v>
      </c>
      <c r="J18" s="1283" t="s">
        <v>608</v>
      </c>
      <c r="K18" s="1284" t="s">
        <v>612</v>
      </c>
      <c r="L18" s="1285"/>
      <c r="M18" s="1285"/>
      <c r="N18" s="1286"/>
    </row>
    <row r="19" spans="1:35" s="36" customFormat="1">
      <c r="A19" s="278"/>
      <c r="B19" s="253"/>
      <c r="C19" s="1290"/>
      <c r="D19" s="1291"/>
      <c r="E19" s="1291"/>
      <c r="F19" s="1291"/>
      <c r="G19" s="1291"/>
      <c r="H19" s="1292"/>
      <c r="I19" s="1291"/>
      <c r="J19" s="1283"/>
      <c r="K19" s="1287" t="s">
        <v>613</v>
      </c>
      <c r="L19" s="1287"/>
      <c r="M19" s="1287"/>
      <c r="N19" s="1288"/>
    </row>
    <row r="20" spans="1:35" s="36" customFormat="1" ht="45" customHeight="1">
      <c r="A20" s="278"/>
      <c r="B20" s="68" t="s">
        <v>291</v>
      </c>
      <c r="C20" s="1290"/>
      <c r="D20" s="286" t="s">
        <v>292</v>
      </c>
      <c r="E20" s="69" t="s">
        <v>649</v>
      </c>
      <c r="F20" s="286" t="s">
        <v>293</v>
      </c>
      <c r="G20" s="284" t="s">
        <v>50</v>
      </c>
      <c r="H20" s="1292"/>
      <c r="I20" s="1291"/>
      <c r="J20" s="1283"/>
      <c r="K20" s="283" t="s">
        <v>543</v>
      </c>
      <c r="L20" s="283" t="s">
        <v>544</v>
      </c>
      <c r="M20" s="11" t="s">
        <v>545</v>
      </c>
      <c r="N20" s="285" t="s">
        <v>50</v>
      </c>
      <c r="AH20" s="36" t="s">
        <v>379</v>
      </c>
    </row>
    <row r="21" spans="1:35" ht="19.149999999999999" customHeight="1">
      <c r="A21" s="38"/>
      <c r="B21" s="70" t="s">
        <v>735</v>
      </c>
      <c r="C21" s="365">
        <v>49622</v>
      </c>
      <c r="D21" s="365">
        <v>8395</v>
      </c>
      <c r="E21" s="364">
        <v>1575</v>
      </c>
      <c r="F21" s="366">
        <v>46813</v>
      </c>
      <c r="G21" s="367">
        <f>SUM(D21:F21)</f>
        <v>56783</v>
      </c>
      <c r="H21" s="368">
        <v>521</v>
      </c>
      <c r="I21" s="367">
        <f>C21+G21+H21</f>
        <v>106926</v>
      </c>
      <c r="J21" s="369">
        <v>8842</v>
      </c>
      <c r="K21" s="367">
        <v>950</v>
      </c>
      <c r="L21" s="367">
        <v>7763</v>
      </c>
      <c r="M21" s="367">
        <v>225</v>
      </c>
      <c r="N21" s="370">
        <f>SUM(K21:M21)</f>
        <v>8938</v>
      </c>
      <c r="AH21" s="297">
        <f>SUM(C21,G21,H21)</f>
        <v>106926</v>
      </c>
      <c r="AI21" s="297">
        <f>I21-AH21</f>
        <v>0</v>
      </c>
    </row>
    <row r="22" spans="1:35" ht="19.149999999999999" customHeight="1">
      <c r="A22" s="38"/>
      <c r="B22" s="70" t="s">
        <v>536</v>
      </c>
      <c r="C22" s="365">
        <v>58405</v>
      </c>
      <c r="D22" s="365">
        <v>9429</v>
      </c>
      <c r="E22" s="364">
        <v>1576</v>
      </c>
      <c r="F22" s="366">
        <v>52643</v>
      </c>
      <c r="G22" s="367">
        <f t="shared" ref="G22:G32" si="0">SUM(D22:F22)</f>
        <v>63648</v>
      </c>
      <c r="H22" s="368">
        <v>559</v>
      </c>
      <c r="I22" s="367">
        <f t="shared" ref="I22:I32" si="1">C22+G22+H22</f>
        <v>122612</v>
      </c>
      <c r="J22" s="369">
        <v>10435</v>
      </c>
      <c r="K22" s="367">
        <v>1078</v>
      </c>
      <c r="L22" s="367">
        <v>8050</v>
      </c>
      <c r="M22" s="367">
        <v>197</v>
      </c>
      <c r="N22" s="370">
        <f t="shared" ref="N22:N32" si="2">SUM(K22:M22)</f>
        <v>9325</v>
      </c>
      <c r="AH22" s="297">
        <f>SUM(C22,G22,H22)</f>
        <v>122612</v>
      </c>
      <c r="AI22" s="297">
        <f>I22-AH22</f>
        <v>0</v>
      </c>
    </row>
    <row r="23" spans="1:35" ht="19.149999999999999" customHeight="1">
      <c r="A23" s="38"/>
      <c r="B23" s="70" t="s">
        <v>439</v>
      </c>
      <c r="C23" s="365">
        <v>51046</v>
      </c>
      <c r="D23" s="365">
        <v>7852</v>
      </c>
      <c r="E23" s="364">
        <v>1212</v>
      </c>
      <c r="F23" s="366">
        <v>48936</v>
      </c>
      <c r="G23" s="367">
        <f t="shared" si="0"/>
        <v>58000</v>
      </c>
      <c r="H23" s="368">
        <v>557</v>
      </c>
      <c r="I23" s="367">
        <f t="shared" si="1"/>
        <v>109603</v>
      </c>
      <c r="J23" s="369">
        <v>8130</v>
      </c>
      <c r="K23" s="367">
        <v>1058</v>
      </c>
      <c r="L23" s="367">
        <v>8214</v>
      </c>
      <c r="M23" s="367">
        <v>195</v>
      </c>
      <c r="N23" s="370">
        <f t="shared" si="2"/>
        <v>9467</v>
      </c>
      <c r="AH23" s="297">
        <f>SUM(C23,G23,H23)</f>
        <v>109603</v>
      </c>
      <c r="AI23" s="297">
        <f>I23-AH23</f>
        <v>0</v>
      </c>
    </row>
    <row r="24" spans="1:35" ht="19.149999999999999" customHeight="1">
      <c r="A24" s="38"/>
      <c r="B24" s="70" t="s">
        <v>440</v>
      </c>
      <c r="C24" s="365">
        <v>57739</v>
      </c>
      <c r="D24" s="365">
        <v>6930</v>
      </c>
      <c r="E24" s="364">
        <v>1430</v>
      </c>
      <c r="F24" s="366">
        <v>49085</v>
      </c>
      <c r="G24" s="367">
        <f t="shared" si="0"/>
        <v>57445</v>
      </c>
      <c r="H24" s="368">
        <v>712</v>
      </c>
      <c r="I24" s="367">
        <f t="shared" si="1"/>
        <v>115896</v>
      </c>
      <c r="J24" s="369">
        <v>9073</v>
      </c>
      <c r="K24" s="367">
        <v>1065</v>
      </c>
      <c r="L24" s="367">
        <v>8386</v>
      </c>
      <c r="M24" s="367">
        <v>166</v>
      </c>
      <c r="N24" s="370">
        <f t="shared" si="2"/>
        <v>9617</v>
      </c>
      <c r="AH24" s="297">
        <f>SUM(C24,G24,H24)</f>
        <v>115896</v>
      </c>
      <c r="AI24" s="297">
        <f>I24-AH24</f>
        <v>0</v>
      </c>
    </row>
    <row r="25" spans="1:35" ht="19.149999999999999" customHeight="1">
      <c r="A25" s="38"/>
      <c r="B25" s="70" t="s">
        <v>441</v>
      </c>
      <c r="C25" s="365">
        <v>56298</v>
      </c>
      <c r="D25" s="365">
        <v>6707</v>
      </c>
      <c r="E25" s="364">
        <v>1250</v>
      </c>
      <c r="F25" s="366">
        <v>47416</v>
      </c>
      <c r="G25" s="367">
        <f t="shared" si="0"/>
        <v>55373</v>
      </c>
      <c r="H25" s="368">
        <v>596</v>
      </c>
      <c r="I25" s="367">
        <f t="shared" si="1"/>
        <v>112267</v>
      </c>
      <c r="J25" s="371">
        <v>9198</v>
      </c>
      <c r="K25" s="367">
        <v>1044</v>
      </c>
      <c r="L25" s="367">
        <v>7760</v>
      </c>
      <c r="M25" s="367">
        <v>187</v>
      </c>
      <c r="N25" s="370">
        <f t="shared" si="2"/>
        <v>8991</v>
      </c>
      <c r="AH25" s="297">
        <f>SUM(C25,G25,H25)</f>
        <v>112267</v>
      </c>
      <c r="AI25" s="297">
        <f>I25-AH25</f>
        <v>0</v>
      </c>
    </row>
    <row r="26" spans="1:35" ht="19.149999999999999" customHeight="1">
      <c r="A26" s="38"/>
      <c r="B26" s="70" t="s">
        <v>442</v>
      </c>
      <c r="C26" s="365">
        <v>51892</v>
      </c>
      <c r="D26" s="365">
        <v>6234</v>
      </c>
      <c r="E26" s="364">
        <v>1409</v>
      </c>
      <c r="F26" s="366">
        <v>44028</v>
      </c>
      <c r="G26" s="367">
        <f t="shared" si="0"/>
        <v>51671</v>
      </c>
      <c r="H26" s="368">
        <v>544</v>
      </c>
      <c r="I26" s="367">
        <f t="shared" si="1"/>
        <v>104107</v>
      </c>
      <c r="J26" s="371">
        <v>8475</v>
      </c>
      <c r="K26" s="367">
        <v>1031</v>
      </c>
      <c r="L26" s="367">
        <v>7559</v>
      </c>
      <c r="M26" s="367">
        <v>190</v>
      </c>
      <c r="N26" s="370">
        <f t="shared" si="2"/>
        <v>8780</v>
      </c>
      <c r="AH26" s="297">
        <f>SUM(C26,G26,H26)</f>
        <v>104107</v>
      </c>
      <c r="AI26" s="297">
        <f>I26-AH26</f>
        <v>0</v>
      </c>
    </row>
    <row r="27" spans="1:35" ht="19.149999999999999" customHeight="1">
      <c r="A27" s="38"/>
      <c r="B27" s="70" t="s">
        <v>443</v>
      </c>
      <c r="C27" s="365">
        <v>53035</v>
      </c>
      <c r="D27" s="365">
        <v>7477</v>
      </c>
      <c r="E27" s="364">
        <v>1566</v>
      </c>
      <c r="F27" s="366">
        <v>47589</v>
      </c>
      <c r="G27" s="367">
        <f t="shared" si="0"/>
        <v>56632</v>
      </c>
      <c r="H27" s="368">
        <v>516</v>
      </c>
      <c r="I27" s="367">
        <f t="shared" si="1"/>
        <v>110183</v>
      </c>
      <c r="J27" s="371">
        <v>10145</v>
      </c>
      <c r="K27" s="367">
        <v>1094</v>
      </c>
      <c r="L27" s="367">
        <v>8206</v>
      </c>
      <c r="M27" s="367">
        <v>178</v>
      </c>
      <c r="N27" s="370">
        <f t="shared" si="2"/>
        <v>9478</v>
      </c>
      <c r="AH27" s="297">
        <f>SUM(C27,G27,H27)</f>
        <v>110183</v>
      </c>
      <c r="AI27" s="297">
        <f>I27-AH27</f>
        <v>0</v>
      </c>
    </row>
    <row r="28" spans="1:35" ht="19.149999999999999" customHeight="1">
      <c r="A28" s="38"/>
      <c r="B28" s="70" t="s">
        <v>444</v>
      </c>
      <c r="C28" s="365">
        <v>50863</v>
      </c>
      <c r="D28" s="365">
        <v>6555</v>
      </c>
      <c r="E28" s="364">
        <v>1441</v>
      </c>
      <c r="F28" s="366">
        <v>46614</v>
      </c>
      <c r="G28" s="367">
        <f t="shared" si="0"/>
        <v>54610</v>
      </c>
      <c r="H28" s="368">
        <v>569</v>
      </c>
      <c r="I28" s="367">
        <f t="shared" si="1"/>
        <v>106042</v>
      </c>
      <c r="J28" s="371">
        <v>9341</v>
      </c>
      <c r="K28" s="367">
        <v>1097</v>
      </c>
      <c r="L28" s="367">
        <v>7584</v>
      </c>
      <c r="M28" s="367">
        <v>187</v>
      </c>
      <c r="N28" s="370">
        <f t="shared" si="2"/>
        <v>8868</v>
      </c>
      <c r="AH28" s="297">
        <f>SUM(C28,G28,H28)</f>
        <v>106042</v>
      </c>
      <c r="AI28" s="297">
        <f>I28-AH28</f>
        <v>0</v>
      </c>
    </row>
    <row r="29" spans="1:35" ht="19.149999999999999" customHeight="1">
      <c r="A29" s="38"/>
      <c r="B29" s="70" t="s">
        <v>445</v>
      </c>
      <c r="C29" s="365">
        <v>51075</v>
      </c>
      <c r="D29" s="365">
        <v>6405</v>
      </c>
      <c r="E29" s="364">
        <v>1526</v>
      </c>
      <c r="F29" s="366">
        <v>44457</v>
      </c>
      <c r="G29" s="367">
        <f t="shared" si="0"/>
        <v>52388</v>
      </c>
      <c r="H29" s="368">
        <v>498</v>
      </c>
      <c r="I29" s="367">
        <f t="shared" si="1"/>
        <v>103961</v>
      </c>
      <c r="J29" s="371">
        <v>7059</v>
      </c>
      <c r="K29" s="367">
        <v>944</v>
      </c>
      <c r="L29" s="367">
        <v>6861</v>
      </c>
      <c r="M29" s="367">
        <v>153</v>
      </c>
      <c r="N29" s="370">
        <f t="shared" si="2"/>
        <v>7958</v>
      </c>
      <c r="AH29" s="297">
        <f>SUM(C29,G29,H29)</f>
        <v>103961</v>
      </c>
      <c r="AI29" s="297">
        <f>I29-AH29</f>
        <v>0</v>
      </c>
    </row>
    <row r="30" spans="1:35" ht="19.149999999999999" customHeight="1">
      <c r="A30" s="38"/>
      <c r="B30" s="70" t="s">
        <v>736</v>
      </c>
      <c r="C30" s="365">
        <v>54277</v>
      </c>
      <c r="D30" s="365">
        <v>6529</v>
      </c>
      <c r="E30" s="364">
        <v>1553</v>
      </c>
      <c r="F30" s="366">
        <v>45400</v>
      </c>
      <c r="G30" s="367">
        <f t="shared" si="0"/>
        <v>53482</v>
      </c>
      <c r="H30" s="368">
        <v>515</v>
      </c>
      <c r="I30" s="367">
        <f t="shared" si="1"/>
        <v>108274</v>
      </c>
      <c r="J30" s="371">
        <v>8330</v>
      </c>
      <c r="K30" s="367">
        <v>1131</v>
      </c>
      <c r="L30" s="367">
        <v>7378</v>
      </c>
      <c r="M30" s="367">
        <v>148</v>
      </c>
      <c r="N30" s="370">
        <f t="shared" si="2"/>
        <v>8657</v>
      </c>
      <c r="AH30" s="297">
        <f>SUM(C30,G30,H30)</f>
        <v>108274</v>
      </c>
      <c r="AI30" s="297">
        <f>I30-AH30</f>
        <v>0</v>
      </c>
    </row>
    <row r="31" spans="1:35" ht="19.149999999999999" customHeight="1">
      <c r="A31" s="38"/>
      <c r="B31" s="70" t="s">
        <v>446</v>
      </c>
      <c r="C31" s="365">
        <v>50677</v>
      </c>
      <c r="D31" s="365">
        <v>7203</v>
      </c>
      <c r="E31" s="364">
        <v>1721</v>
      </c>
      <c r="F31" s="366">
        <v>42363</v>
      </c>
      <c r="G31" s="367">
        <f t="shared" si="0"/>
        <v>51287</v>
      </c>
      <c r="H31" s="368">
        <v>509</v>
      </c>
      <c r="I31" s="367">
        <f t="shared" si="1"/>
        <v>102473</v>
      </c>
      <c r="J31" s="371">
        <v>7946</v>
      </c>
      <c r="K31" s="367">
        <v>1017</v>
      </c>
      <c r="L31" s="367">
        <v>7043</v>
      </c>
      <c r="M31" s="367">
        <v>161</v>
      </c>
      <c r="N31" s="370">
        <f t="shared" si="2"/>
        <v>8221</v>
      </c>
      <c r="AH31" s="297">
        <f>SUM(C31,G31,H31)</f>
        <v>102473</v>
      </c>
      <c r="AI31" s="297">
        <f>I31-AH31</f>
        <v>0</v>
      </c>
    </row>
    <row r="32" spans="1:35" ht="19.149999999999999" customHeight="1">
      <c r="A32" s="38"/>
      <c r="B32" s="70" t="s">
        <v>447</v>
      </c>
      <c r="C32" s="365">
        <v>48918</v>
      </c>
      <c r="D32" s="365">
        <v>6116</v>
      </c>
      <c r="E32" s="364">
        <v>1437</v>
      </c>
      <c r="F32" s="366">
        <v>45742</v>
      </c>
      <c r="G32" s="367">
        <f t="shared" si="0"/>
        <v>53295</v>
      </c>
      <c r="H32" s="368">
        <v>491</v>
      </c>
      <c r="I32" s="367">
        <f t="shared" si="1"/>
        <v>102704</v>
      </c>
      <c r="J32" s="371">
        <v>9311</v>
      </c>
      <c r="K32" s="367">
        <v>1149</v>
      </c>
      <c r="L32" s="367">
        <v>7480</v>
      </c>
      <c r="M32" s="367">
        <v>155</v>
      </c>
      <c r="N32" s="370">
        <f t="shared" si="2"/>
        <v>8784</v>
      </c>
      <c r="AH32" s="297">
        <f>SUM(C32,G32,H32)</f>
        <v>102704</v>
      </c>
      <c r="AI32" s="297">
        <f>I32-AH32</f>
        <v>0</v>
      </c>
    </row>
    <row r="33" spans="1:35" ht="19.149999999999999" customHeight="1" thickBot="1">
      <c r="A33" s="38"/>
      <c r="B33" s="71" t="s">
        <v>424</v>
      </c>
      <c r="C33" s="372">
        <f>SUM(C21:C32)</f>
        <v>633847</v>
      </c>
      <c r="D33" s="372">
        <f>SUM(D21:D32)</f>
        <v>85832</v>
      </c>
      <c r="E33" s="372">
        <f>SUM(E21:E32)</f>
        <v>17696</v>
      </c>
      <c r="F33" s="372">
        <f>SUM(F21:F32)</f>
        <v>561086</v>
      </c>
      <c r="G33" s="373">
        <f>SUM(D33:F33)</f>
        <v>664614</v>
      </c>
      <c r="H33" s="372">
        <f>SUM(H21:H32)</f>
        <v>6587</v>
      </c>
      <c r="I33" s="373">
        <f>C33+G33+H33</f>
        <v>1305048</v>
      </c>
      <c r="J33" s="374">
        <f>SUM(J21:J32)</f>
        <v>106285</v>
      </c>
      <c r="K33" s="373">
        <f>SUM(K21:K32)</f>
        <v>12658</v>
      </c>
      <c r="L33" s="373">
        <f t="shared" ref="L33:M33" si="3">SUM(L21:L32)</f>
        <v>92284</v>
      </c>
      <c r="M33" s="373">
        <f t="shared" si="3"/>
        <v>2142</v>
      </c>
      <c r="N33" s="375">
        <f>SUM(N21:N32)</f>
        <v>107084</v>
      </c>
      <c r="AH33" s="297">
        <f>SUM(C33,G33,H33)</f>
        <v>1305048</v>
      </c>
      <c r="AI33" s="297">
        <f>I33-AH33</f>
        <v>0</v>
      </c>
    </row>
    <row r="34" spans="1:35" ht="19.149999999999999" customHeight="1">
      <c r="B34" s="145" t="s">
        <v>737</v>
      </c>
    </row>
    <row r="35" spans="1:35" ht="19.149999999999999" customHeight="1">
      <c r="B35" s="133"/>
      <c r="C35" s="24"/>
      <c r="D35" s="24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35" ht="19.149999999999999" customHeight="1">
      <c r="B36" s="133"/>
      <c r="C36" s="24"/>
      <c r="D36" s="24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35" ht="19.149999999999999" customHeight="1">
      <c r="B37" s="161"/>
      <c r="C37" s="24"/>
      <c r="D37" s="24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35" s="10" customFormat="1" ht="19.149999999999999" customHeight="1">
      <c r="B38" s="161"/>
      <c r="C38" s="24"/>
      <c r="D38" s="24"/>
    </row>
    <row r="39" spans="1:35" s="36" customFormat="1" ht="19.149999999999999" customHeight="1"/>
    <row r="40" spans="1:35" s="36" customFormat="1" ht="19.149999999999999" customHeight="1"/>
    <row r="41" spans="1:35" ht="19.149999999999999" customHeight="1"/>
    <row r="42" spans="1:35" ht="19.149999999999999" customHeight="1"/>
    <row r="43" spans="1:35" ht="19.149999999999999" customHeight="1"/>
    <row r="44" spans="1:35" ht="19.149999999999999" customHeight="1"/>
    <row r="45" spans="1:35" ht="19.149999999999999" customHeight="1"/>
    <row r="46" spans="1:35" ht="19.149999999999999" customHeight="1"/>
    <row r="47" spans="1:35" ht="19.149999999999999" customHeight="1"/>
    <row r="48" spans="1:35" ht="19.149999999999999" customHeight="1"/>
    <row r="49" ht="19.149999999999999" customHeight="1"/>
    <row r="50" ht="19.149999999999999" customHeight="1"/>
    <row r="51" ht="19.149999999999999" customHeight="1"/>
    <row r="52" ht="19.149999999999999" customHeight="1"/>
    <row r="53" ht="19.149999999999999" customHeight="1"/>
    <row r="54" ht="19.149999999999999" customHeight="1"/>
    <row r="55" ht="19.149999999999999" customHeight="1"/>
    <row r="56" ht="19.149999999999999" customHeight="1"/>
    <row r="57" ht="19.149999999999999" customHeight="1"/>
    <row r="58" ht="19.149999999999999" customHeight="1"/>
    <row r="59" ht="19.149999999999999" customHeight="1"/>
    <row r="60" ht="19.149999999999999" customHeight="1"/>
    <row r="61" ht="19.149999999999999" customHeight="1"/>
    <row r="62" ht="19.149999999999999" customHeight="1"/>
    <row r="63" ht="19.149999999999999" customHeight="1"/>
    <row r="64" ht="19.149999999999999" customHeight="1"/>
    <row r="65" ht="19.149999999999999" customHeight="1"/>
    <row r="66" ht="19.149999999999999" customHeight="1"/>
    <row r="67" ht="19.149999999999999" customHeight="1"/>
    <row r="68" ht="19.149999999999999" customHeight="1"/>
    <row r="69" ht="19.149999999999999" customHeight="1"/>
    <row r="70" ht="19.149999999999999" customHeight="1"/>
    <row r="71" ht="19.149999999999999" customHeight="1"/>
    <row r="72" ht="19.149999999999999" customHeight="1"/>
    <row r="73" ht="19.149999999999999" customHeight="1"/>
    <row r="74" ht="19.149999999999999" customHeight="1"/>
    <row r="75" ht="19.149999999999999" customHeight="1"/>
    <row r="76" ht="19.149999999999999" customHeight="1"/>
    <row r="77" ht="19.149999999999999" customHeight="1"/>
    <row r="78" ht="19.149999999999999" customHeight="1"/>
    <row r="79" ht="19.149999999999999" customHeight="1"/>
    <row r="80" ht="19.149999999999999" customHeight="1"/>
    <row r="81" ht="19.149999999999999" customHeight="1"/>
    <row r="82" ht="19.149999999999999" customHeight="1"/>
    <row r="83" ht="19.149999999999999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  <row r="96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17.100000000000001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17.100000000000001" customHeight="1"/>
    <row r="122" ht="17.100000000000001" customHeight="1"/>
    <row r="123" ht="17.100000000000001" customHeight="1"/>
    <row r="124" ht="17.100000000000001" customHeight="1"/>
  </sheetData>
  <customSheetViews>
    <customSheetView guid="{56B3D650-A60E-47C2-8A5C-192EE0975BCA}" scale="110" showPageBreaks="1" printArea="1" view="pageBreakPreview">
      <selection activeCell="G12" sqref="G12:N13"/>
      <pageMargins left="0.43307086614173229" right="0.39370078740157483" top="0.59055118110236227" bottom="0.39370078740157483" header="0.51181102362204722" footer="0.23622047244094491"/>
      <pageSetup paperSize="9" scale="96" orientation="portrait" r:id="rId1"/>
      <headerFooter alignWithMargins="0">
        <oddFooter>&amp;C&amp;"ＭＳ 明朝,標準"－10－</oddFooter>
      </headerFooter>
    </customSheetView>
  </customSheetViews>
  <mergeCells count="74">
    <mergeCell ref="U7:V7"/>
    <mergeCell ref="W7:X7"/>
    <mergeCell ref="Y7:Z7"/>
    <mergeCell ref="AA7:AB7"/>
    <mergeCell ref="U8:V8"/>
    <mergeCell ref="W8:X8"/>
    <mergeCell ref="Y8:Z8"/>
    <mergeCell ref="AA8:AB8"/>
    <mergeCell ref="U5:V5"/>
    <mergeCell ref="W5:X5"/>
    <mergeCell ref="Y5:Z5"/>
    <mergeCell ref="AA5:AB5"/>
    <mergeCell ref="U6:V6"/>
    <mergeCell ref="W6:X6"/>
    <mergeCell ref="Y6:Z6"/>
    <mergeCell ref="AA6:AB6"/>
    <mergeCell ref="K4:N4"/>
    <mergeCell ref="G5:H5"/>
    <mergeCell ref="I5:J5"/>
    <mergeCell ref="K5:L5"/>
    <mergeCell ref="M5:N5"/>
    <mergeCell ref="K6:L6"/>
    <mergeCell ref="M6:N6"/>
    <mergeCell ref="K7:L7"/>
    <mergeCell ref="M7:N7"/>
    <mergeCell ref="K8:L8"/>
    <mergeCell ref="M8:N8"/>
    <mergeCell ref="M9:N9"/>
    <mergeCell ref="K10:L10"/>
    <mergeCell ref="B10:B13"/>
    <mergeCell ref="B6:B9"/>
    <mergeCell ref="B4:F5"/>
    <mergeCell ref="G4:J4"/>
    <mergeCell ref="C6:F6"/>
    <mergeCell ref="C7:F7"/>
    <mergeCell ref="G7:H7"/>
    <mergeCell ref="I7:J7"/>
    <mergeCell ref="G6:H6"/>
    <mergeCell ref="I6:J6"/>
    <mergeCell ref="C8:F8"/>
    <mergeCell ref="G8:H8"/>
    <mergeCell ref="I8:J8"/>
    <mergeCell ref="C10:F10"/>
    <mergeCell ref="G10:H10"/>
    <mergeCell ref="I10:J10"/>
    <mergeCell ref="M10:N10"/>
    <mergeCell ref="C9:F9"/>
    <mergeCell ref="G9:H9"/>
    <mergeCell ref="I9:J9"/>
    <mergeCell ref="K9:L9"/>
    <mergeCell ref="M11:N11"/>
    <mergeCell ref="C12:F12"/>
    <mergeCell ref="G12:H12"/>
    <mergeCell ref="I12:J12"/>
    <mergeCell ref="K12:L12"/>
    <mergeCell ref="M12:N12"/>
    <mergeCell ref="C11:F11"/>
    <mergeCell ref="G11:H11"/>
    <mergeCell ref="I11:J11"/>
    <mergeCell ref="K11:L11"/>
    <mergeCell ref="C13:F13"/>
    <mergeCell ref="G13:H13"/>
    <mergeCell ref="I13:J13"/>
    <mergeCell ref="K13:L13"/>
    <mergeCell ref="M13:N13"/>
    <mergeCell ref="J17:N17"/>
    <mergeCell ref="J18:J20"/>
    <mergeCell ref="K18:N18"/>
    <mergeCell ref="K19:N19"/>
    <mergeCell ref="C17:I17"/>
    <mergeCell ref="C18:C20"/>
    <mergeCell ref="D18:G19"/>
    <mergeCell ref="H18:H20"/>
    <mergeCell ref="I18:I20"/>
  </mergeCells>
  <phoneticPr fontId="2"/>
  <pageMargins left="0.43307086614173229" right="0.39370078740157483" top="0.59055118110236227" bottom="0.31496062992125984" header="0.51181102362204722" footer="0.23622047244094491"/>
  <pageSetup paperSize="9" scale="94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G78"/>
  <sheetViews>
    <sheetView topLeftCell="A13" zoomScale="55" zoomScaleNormal="55" zoomScaleSheetLayoutView="100" workbookViewId="0">
      <selection activeCell="AL39" sqref="AL39"/>
    </sheetView>
  </sheetViews>
  <sheetFormatPr defaultColWidth="9" defaultRowHeight="13.5"/>
  <cols>
    <col min="1" max="1" width="2.625" style="10" customWidth="1"/>
    <col min="2" max="27" width="3.375" style="10" customWidth="1"/>
    <col min="28" max="28" width="2.625" style="10" customWidth="1"/>
    <col min="29" max="29" width="9" style="10"/>
    <col min="30" max="34" width="0" style="10" hidden="1" customWidth="1"/>
    <col min="35" max="16384" width="9" style="10"/>
  </cols>
  <sheetData>
    <row r="1" spans="2:27" ht="6" customHeight="1"/>
    <row r="2" spans="2:27" ht="24.95" customHeight="1">
      <c r="B2" s="66" t="s">
        <v>160</v>
      </c>
    </row>
    <row r="3" spans="2:27" ht="17.45" customHeight="1">
      <c r="B3" s="24" t="s">
        <v>161</v>
      </c>
    </row>
    <row r="4" spans="2:27" ht="5.0999999999999996" customHeight="1" thickBot="1">
      <c r="B4" s="24"/>
    </row>
    <row r="5" spans="2:27" ht="17.100000000000001" customHeight="1">
      <c r="B5" s="1300" t="s">
        <v>162</v>
      </c>
      <c r="C5" s="1074"/>
      <c r="D5" s="1074"/>
      <c r="E5" s="1074"/>
      <c r="F5" s="1074" t="s">
        <v>240</v>
      </c>
      <c r="G5" s="1074"/>
      <c r="H5" s="1074"/>
      <c r="I5" s="1074"/>
      <c r="J5" s="1074"/>
      <c r="K5" s="1074"/>
      <c r="L5" s="1074"/>
      <c r="M5" s="1074"/>
      <c r="N5" s="1303"/>
      <c r="O5" s="887" t="s">
        <v>162</v>
      </c>
      <c r="P5" s="696"/>
      <c r="Q5" s="696"/>
      <c r="R5" s="697"/>
      <c r="S5" s="1074" t="s">
        <v>240</v>
      </c>
      <c r="T5" s="1074"/>
      <c r="U5" s="1074"/>
      <c r="V5" s="1074"/>
      <c r="W5" s="1074"/>
      <c r="X5" s="1074"/>
      <c r="Y5" s="1074"/>
      <c r="Z5" s="1074"/>
      <c r="AA5" s="1305"/>
    </row>
    <row r="6" spans="2:27" ht="17.100000000000001" customHeight="1">
      <c r="B6" s="1301"/>
      <c r="C6" s="878"/>
      <c r="D6" s="878"/>
      <c r="E6" s="878"/>
      <c r="F6" s="1306" t="s">
        <v>340</v>
      </c>
      <c r="G6" s="1307"/>
      <c r="H6" s="1308"/>
      <c r="I6" s="1312" t="s">
        <v>189</v>
      </c>
      <c r="J6" s="1312"/>
      <c r="K6" s="1312"/>
      <c r="L6" s="771" t="s">
        <v>237</v>
      </c>
      <c r="M6" s="771"/>
      <c r="N6" s="1313"/>
      <c r="O6" s="1304"/>
      <c r="P6" s="1257"/>
      <c r="Q6" s="1257"/>
      <c r="R6" s="1014"/>
      <c r="S6" s="1306" t="s">
        <v>340</v>
      </c>
      <c r="T6" s="1307"/>
      <c r="U6" s="1308"/>
      <c r="V6" s="1312" t="s">
        <v>189</v>
      </c>
      <c r="W6" s="1312"/>
      <c r="X6" s="1312"/>
      <c r="Y6" s="771" t="s">
        <v>237</v>
      </c>
      <c r="Z6" s="771"/>
      <c r="AA6" s="1315"/>
    </row>
    <row r="7" spans="2:27" ht="17.100000000000001" customHeight="1">
      <c r="B7" s="1302"/>
      <c r="C7" s="759"/>
      <c r="D7" s="759"/>
      <c r="E7" s="759"/>
      <c r="F7" s="1309"/>
      <c r="G7" s="1310"/>
      <c r="H7" s="1311"/>
      <c r="I7" s="1297" t="s">
        <v>546</v>
      </c>
      <c r="J7" s="1297"/>
      <c r="K7" s="1297"/>
      <c r="L7" s="759"/>
      <c r="M7" s="759"/>
      <c r="N7" s="1314"/>
      <c r="O7" s="888"/>
      <c r="P7" s="699"/>
      <c r="Q7" s="699"/>
      <c r="R7" s="700"/>
      <c r="S7" s="1309"/>
      <c r="T7" s="1310"/>
      <c r="U7" s="1311"/>
      <c r="V7" s="1297" t="s">
        <v>546</v>
      </c>
      <c r="W7" s="1297"/>
      <c r="X7" s="1297"/>
      <c r="Y7" s="759"/>
      <c r="Z7" s="759"/>
      <c r="AA7" s="1316"/>
    </row>
    <row r="8" spans="2:27" ht="17.100000000000001" customHeight="1">
      <c r="B8" s="863" t="s">
        <v>448</v>
      </c>
      <c r="C8" s="662"/>
      <c r="D8" s="662"/>
      <c r="E8" s="663"/>
      <c r="F8" s="1253">
        <v>941</v>
      </c>
      <c r="G8" s="1298"/>
      <c r="H8" s="1256"/>
      <c r="I8" s="1253">
        <v>10081</v>
      </c>
      <c r="J8" s="1298"/>
      <c r="K8" s="1256"/>
      <c r="L8" s="1253">
        <f t="shared" ref="L8:L28" si="0">SUM(F8:K8)</f>
        <v>11022</v>
      </c>
      <c r="M8" s="1298"/>
      <c r="N8" s="1299"/>
      <c r="O8" s="891" t="s">
        <v>449</v>
      </c>
      <c r="P8" s="662"/>
      <c r="Q8" s="662"/>
      <c r="R8" s="663"/>
      <c r="S8" s="1253">
        <v>24</v>
      </c>
      <c r="T8" s="1298"/>
      <c r="U8" s="1256"/>
      <c r="V8" s="1253">
        <v>484</v>
      </c>
      <c r="W8" s="1298"/>
      <c r="X8" s="1256"/>
      <c r="Y8" s="1253">
        <f t="shared" ref="Y8:Y31" si="1">SUM(S8:X8)</f>
        <v>508</v>
      </c>
      <c r="Z8" s="1298"/>
      <c r="AA8" s="1317"/>
    </row>
    <row r="9" spans="2:27" ht="17.100000000000001" customHeight="1">
      <c r="B9" s="863" t="s">
        <v>450</v>
      </c>
      <c r="C9" s="662"/>
      <c r="D9" s="662"/>
      <c r="E9" s="663"/>
      <c r="F9" s="1253">
        <v>1076</v>
      </c>
      <c r="G9" s="1298"/>
      <c r="H9" s="1256"/>
      <c r="I9" s="1253">
        <v>4687</v>
      </c>
      <c r="J9" s="1298"/>
      <c r="K9" s="1256"/>
      <c r="L9" s="1253">
        <f t="shared" si="0"/>
        <v>5763</v>
      </c>
      <c r="M9" s="1298"/>
      <c r="N9" s="1299"/>
      <c r="O9" s="891" t="s">
        <v>451</v>
      </c>
      <c r="P9" s="662"/>
      <c r="Q9" s="662"/>
      <c r="R9" s="663"/>
      <c r="S9" s="1253">
        <v>14</v>
      </c>
      <c r="T9" s="1298"/>
      <c r="U9" s="1256"/>
      <c r="V9" s="1253">
        <v>304</v>
      </c>
      <c r="W9" s="1298"/>
      <c r="X9" s="1256"/>
      <c r="Y9" s="1253">
        <f t="shared" si="1"/>
        <v>318</v>
      </c>
      <c r="Z9" s="1298"/>
      <c r="AA9" s="1317"/>
    </row>
    <row r="10" spans="2:27" ht="17.100000000000001" customHeight="1">
      <c r="B10" s="863" t="s">
        <v>452</v>
      </c>
      <c r="C10" s="662"/>
      <c r="D10" s="662"/>
      <c r="E10" s="663"/>
      <c r="F10" s="1253">
        <v>1228</v>
      </c>
      <c r="G10" s="1298"/>
      <c r="H10" s="1256"/>
      <c r="I10" s="1253">
        <v>7099</v>
      </c>
      <c r="J10" s="1298"/>
      <c r="K10" s="1256"/>
      <c r="L10" s="1253">
        <f t="shared" si="0"/>
        <v>8327</v>
      </c>
      <c r="M10" s="1298"/>
      <c r="N10" s="1299"/>
      <c r="O10" s="891" t="s">
        <v>453</v>
      </c>
      <c r="P10" s="662"/>
      <c r="Q10" s="662"/>
      <c r="R10" s="663"/>
      <c r="S10" s="1253">
        <v>56</v>
      </c>
      <c r="T10" s="1298"/>
      <c r="U10" s="1256"/>
      <c r="V10" s="1253">
        <v>205</v>
      </c>
      <c r="W10" s="1298"/>
      <c r="X10" s="1256"/>
      <c r="Y10" s="1253">
        <f t="shared" si="1"/>
        <v>261</v>
      </c>
      <c r="Z10" s="1298"/>
      <c r="AA10" s="1317"/>
    </row>
    <row r="11" spans="2:27" ht="17.100000000000001" customHeight="1">
      <c r="B11" s="863" t="s">
        <v>454</v>
      </c>
      <c r="C11" s="662"/>
      <c r="D11" s="662"/>
      <c r="E11" s="663"/>
      <c r="F11" s="1253">
        <v>561</v>
      </c>
      <c r="G11" s="1298"/>
      <c r="H11" s="1256"/>
      <c r="I11" s="1253">
        <v>4270</v>
      </c>
      <c r="J11" s="1298"/>
      <c r="K11" s="1256"/>
      <c r="L11" s="1253">
        <f>SUM(F11:K11)</f>
        <v>4831</v>
      </c>
      <c r="M11" s="1298"/>
      <c r="N11" s="1299"/>
      <c r="O11" s="891" t="s">
        <v>455</v>
      </c>
      <c r="P11" s="662"/>
      <c r="Q11" s="662"/>
      <c r="R11" s="663"/>
      <c r="S11" s="1253">
        <v>7</v>
      </c>
      <c r="T11" s="1298"/>
      <c r="U11" s="1256"/>
      <c r="V11" s="1253">
        <v>35</v>
      </c>
      <c r="W11" s="1298"/>
      <c r="X11" s="1256"/>
      <c r="Y11" s="1253">
        <f t="shared" si="1"/>
        <v>42</v>
      </c>
      <c r="Z11" s="1298"/>
      <c r="AA11" s="1317"/>
    </row>
    <row r="12" spans="2:27" ht="17.100000000000001" customHeight="1">
      <c r="B12" s="863" t="s">
        <v>456</v>
      </c>
      <c r="C12" s="662"/>
      <c r="D12" s="662"/>
      <c r="E12" s="663"/>
      <c r="F12" s="1253">
        <v>440</v>
      </c>
      <c r="G12" s="1298"/>
      <c r="H12" s="1256"/>
      <c r="I12" s="1253">
        <v>3146</v>
      </c>
      <c r="J12" s="1298"/>
      <c r="K12" s="1256"/>
      <c r="L12" s="1253">
        <f t="shared" si="0"/>
        <v>3586</v>
      </c>
      <c r="M12" s="1298"/>
      <c r="N12" s="1299"/>
      <c r="O12" s="891" t="s">
        <v>457</v>
      </c>
      <c r="P12" s="662"/>
      <c r="Q12" s="662"/>
      <c r="R12" s="663"/>
      <c r="S12" s="1253">
        <v>13</v>
      </c>
      <c r="T12" s="1298"/>
      <c r="U12" s="1256"/>
      <c r="V12" s="1253">
        <v>344</v>
      </c>
      <c r="W12" s="1298"/>
      <c r="X12" s="1256"/>
      <c r="Y12" s="1253">
        <f t="shared" si="1"/>
        <v>357</v>
      </c>
      <c r="Z12" s="1298"/>
      <c r="AA12" s="1317"/>
    </row>
    <row r="13" spans="2:27" ht="17.100000000000001" customHeight="1">
      <c r="B13" s="863" t="s">
        <v>458</v>
      </c>
      <c r="C13" s="662"/>
      <c r="D13" s="662"/>
      <c r="E13" s="663"/>
      <c r="F13" s="1253">
        <v>1688</v>
      </c>
      <c r="G13" s="1298"/>
      <c r="H13" s="1256"/>
      <c r="I13" s="1253">
        <v>10401</v>
      </c>
      <c r="J13" s="1298"/>
      <c r="K13" s="1256"/>
      <c r="L13" s="1253">
        <f t="shared" si="0"/>
        <v>12089</v>
      </c>
      <c r="M13" s="1298"/>
      <c r="N13" s="1299"/>
      <c r="O13" s="891" t="s">
        <v>459</v>
      </c>
      <c r="P13" s="662"/>
      <c r="Q13" s="662"/>
      <c r="R13" s="663"/>
      <c r="S13" s="1253">
        <v>189</v>
      </c>
      <c r="T13" s="1298"/>
      <c r="U13" s="1256"/>
      <c r="V13" s="1253">
        <v>685</v>
      </c>
      <c r="W13" s="1298"/>
      <c r="X13" s="1256"/>
      <c r="Y13" s="1253">
        <f t="shared" si="1"/>
        <v>874</v>
      </c>
      <c r="Z13" s="1298"/>
      <c r="AA13" s="1317"/>
    </row>
    <row r="14" spans="2:27" ht="17.100000000000001" customHeight="1">
      <c r="B14" s="863" t="s">
        <v>460</v>
      </c>
      <c r="C14" s="662"/>
      <c r="D14" s="662"/>
      <c r="E14" s="663"/>
      <c r="F14" s="1253">
        <v>1212</v>
      </c>
      <c r="G14" s="1298"/>
      <c r="H14" s="1256"/>
      <c r="I14" s="1253">
        <v>11091</v>
      </c>
      <c r="J14" s="1298"/>
      <c r="K14" s="1256"/>
      <c r="L14" s="1253">
        <f t="shared" si="0"/>
        <v>12303</v>
      </c>
      <c r="M14" s="1298"/>
      <c r="N14" s="1299"/>
      <c r="O14" s="891" t="s">
        <v>461</v>
      </c>
      <c r="P14" s="662"/>
      <c r="Q14" s="662"/>
      <c r="R14" s="663"/>
      <c r="S14" s="1253">
        <v>16</v>
      </c>
      <c r="T14" s="1298"/>
      <c r="U14" s="1256"/>
      <c r="V14" s="1253">
        <v>714</v>
      </c>
      <c r="W14" s="1298"/>
      <c r="X14" s="1256"/>
      <c r="Y14" s="1253">
        <f t="shared" si="1"/>
        <v>730</v>
      </c>
      <c r="Z14" s="1298"/>
      <c r="AA14" s="1317"/>
    </row>
    <row r="15" spans="2:27" ht="17.100000000000001" customHeight="1">
      <c r="B15" s="863" t="s">
        <v>462</v>
      </c>
      <c r="C15" s="662"/>
      <c r="D15" s="662"/>
      <c r="E15" s="663"/>
      <c r="F15" s="1253">
        <v>456</v>
      </c>
      <c r="G15" s="1298"/>
      <c r="H15" s="1256"/>
      <c r="I15" s="1253">
        <v>4194</v>
      </c>
      <c r="J15" s="1298"/>
      <c r="K15" s="1256"/>
      <c r="L15" s="1253">
        <f t="shared" si="0"/>
        <v>4650</v>
      </c>
      <c r="M15" s="1298"/>
      <c r="N15" s="1299"/>
      <c r="O15" s="891" t="s">
        <v>463</v>
      </c>
      <c r="P15" s="662"/>
      <c r="Q15" s="662"/>
      <c r="R15" s="663"/>
      <c r="S15" s="1253">
        <v>48</v>
      </c>
      <c r="T15" s="1298"/>
      <c r="U15" s="1256"/>
      <c r="V15" s="1253">
        <v>621</v>
      </c>
      <c r="W15" s="1298"/>
      <c r="X15" s="1256"/>
      <c r="Y15" s="1253">
        <f t="shared" si="1"/>
        <v>669</v>
      </c>
      <c r="Z15" s="1298"/>
      <c r="AA15" s="1317"/>
    </row>
    <row r="16" spans="2:27" ht="17.100000000000001" customHeight="1">
      <c r="B16" s="863" t="s">
        <v>464</v>
      </c>
      <c r="C16" s="662"/>
      <c r="D16" s="662"/>
      <c r="E16" s="663"/>
      <c r="F16" s="1253">
        <v>522</v>
      </c>
      <c r="G16" s="1298"/>
      <c r="H16" s="1256"/>
      <c r="I16" s="1253">
        <v>3870</v>
      </c>
      <c r="J16" s="1298"/>
      <c r="K16" s="1256"/>
      <c r="L16" s="1253">
        <f t="shared" si="0"/>
        <v>4392</v>
      </c>
      <c r="M16" s="1298"/>
      <c r="N16" s="1299"/>
      <c r="O16" s="891" t="s">
        <v>465</v>
      </c>
      <c r="P16" s="662"/>
      <c r="Q16" s="662"/>
      <c r="R16" s="663"/>
      <c r="S16" s="1253">
        <v>47</v>
      </c>
      <c r="T16" s="1298"/>
      <c r="U16" s="1256"/>
      <c r="V16" s="1253">
        <v>580</v>
      </c>
      <c r="W16" s="1298"/>
      <c r="X16" s="1256"/>
      <c r="Y16" s="1253">
        <f t="shared" si="1"/>
        <v>627</v>
      </c>
      <c r="Z16" s="1298"/>
      <c r="AA16" s="1317"/>
    </row>
    <row r="17" spans="1:27" ht="17.100000000000001" customHeight="1">
      <c r="B17" s="863" t="s">
        <v>466</v>
      </c>
      <c r="C17" s="662"/>
      <c r="D17" s="662"/>
      <c r="E17" s="663"/>
      <c r="F17" s="1253">
        <v>388</v>
      </c>
      <c r="G17" s="1298"/>
      <c r="H17" s="1256"/>
      <c r="I17" s="1253">
        <v>2264</v>
      </c>
      <c r="J17" s="1298"/>
      <c r="K17" s="1256"/>
      <c r="L17" s="1253">
        <f t="shared" si="0"/>
        <v>2652</v>
      </c>
      <c r="M17" s="1298"/>
      <c r="N17" s="1299"/>
      <c r="O17" s="891" t="s">
        <v>467</v>
      </c>
      <c r="P17" s="662"/>
      <c r="Q17" s="662"/>
      <c r="R17" s="663"/>
      <c r="S17" s="1253">
        <v>140</v>
      </c>
      <c r="T17" s="1298"/>
      <c r="U17" s="1256"/>
      <c r="V17" s="1253">
        <v>137</v>
      </c>
      <c r="W17" s="1298"/>
      <c r="X17" s="1256"/>
      <c r="Y17" s="1253">
        <f t="shared" si="1"/>
        <v>277</v>
      </c>
      <c r="Z17" s="1298"/>
      <c r="AA17" s="1317"/>
    </row>
    <row r="18" spans="1:27" ht="17.100000000000001" customHeight="1">
      <c r="B18" s="863" t="s">
        <v>468</v>
      </c>
      <c r="C18" s="662"/>
      <c r="D18" s="662"/>
      <c r="E18" s="663"/>
      <c r="F18" s="1253">
        <v>89</v>
      </c>
      <c r="G18" s="1298"/>
      <c r="H18" s="1256"/>
      <c r="I18" s="1253">
        <v>647</v>
      </c>
      <c r="J18" s="1298"/>
      <c r="K18" s="1256"/>
      <c r="L18" s="1253">
        <f t="shared" si="0"/>
        <v>736</v>
      </c>
      <c r="M18" s="1298"/>
      <c r="N18" s="1299"/>
      <c r="O18" s="1318" t="s">
        <v>469</v>
      </c>
      <c r="P18" s="688"/>
      <c r="Q18" s="688"/>
      <c r="R18" s="1275"/>
      <c r="S18" s="1253">
        <v>0</v>
      </c>
      <c r="T18" s="1298"/>
      <c r="U18" s="1256"/>
      <c r="V18" s="1253">
        <v>0</v>
      </c>
      <c r="W18" s="1298"/>
      <c r="X18" s="1256"/>
      <c r="Y18" s="1253">
        <f t="shared" si="1"/>
        <v>0</v>
      </c>
      <c r="Z18" s="1298"/>
      <c r="AA18" s="1317"/>
    </row>
    <row r="19" spans="1:27" ht="17.100000000000001" customHeight="1">
      <c r="B19" s="863" t="s">
        <v>470</v>
      </c>
      <c r="C19" s="662"/>
      <c r="D19" s="662"/>
      <c r="E19" s="663"/>
      <c r="F19" s="1253">
        <v>331</v>
      </c>
      <c r="G19" s="1298"/>
      <c r="H19" s="1256"/>
      <c r="I19" s="1253">
        <v>1377</v>
      </c>
      <c r="J19" s="1298"/>
      <c r="K19" s="1256"/>
      <c r="L19" s="1253">
        <f t="shared" si="0"/>
        <v>1708</v>
      </c>
      <c r="M19" s="1298"/>
      <c r="N19" s="1299"/>
      <c r="O19" s="891" t="s">
        <v>471</v>
      </c>
      <c r="P19" s="662"/>
      <c r="Q19" s="662"/>
      <c r="R19" s="663"/>
      <c r="S19" s="1253">
        <v>75</v>
      </c>
      <c r="T19" s="1298"/>
      <c r="U19" s="1256"/>
      <c r="V19" s="1253">
        <v>20</v>
      </c>
      <c r="W19" s="1298"/>
      <c r="X19" s="1256"/>
      <c r="Y19" s="1253">
        <f t="shared" si="1"/>
        <v>95</v>
      </c>
      <c r="Z19" s="1298"/>
      <c r="AA19" s="1317"/>
    </row>
    <row r="20" spans="1:27" ht="17.100000000000001" customHeight="1">
      <c r="B20" s="863" t="s">
        <v>472</v>
      </c>
      <c r="C20" s="662"/>
      <c r="D20" s="662"/>
      <c r="E20" s="663"/>
      <c r="F20" s="1253">
        <v>959</v>
      </c>
      <c r="G20" s="1298"/>
      <c r="H20" s="1256"/>
      <c r="I20" s="1253">
        <v>6303</v>
      </c>
      <c r="J20" s="1298"/>
      <c r="K20" s="1256"/>
      <c r="L20" s="1253">
        <f t="shared" si="0"/>
        <v>7262</v>
      </c>
      <c r="M20" s="1298"/>
      <c r="N20" s="1299"/>
      <c r="O20" s="891" t="s">
        <v>473</v>
      </c>
      <c r="P20" s="662"/>
      <c r="Q20" s="662"/>
      <c r="R20" s="663"/>
      <c r="S20" s="1253">
        <v>0</v>
      </c>
      <c r="T20" s="1298"/>
      <c r="U20" s="1256"/>
      <c r="V20" s="1253">
        <v>3</v>
      </c>
      <c r="W20" s="1298"/>
      <c r="X20" s="1256"/>
      <c r="Y20" s="1253">
        <f t="shared" si="1"/>
        <v>3</v>
      </c>
      <c r="Z20" s="1298"/>
      <c r="AA20" s="1317"/>
    </row>
    <row r="21" spans="1:27" ht="16.899999999999999" customHeight="1">
      <c r="B21" s="863" t="s">
        <v>474</v>
      </c>
      <c r="C21" s="662"/>
      <c r="D21" s="662"/>
      <c r="E21" s="663"/>
      <c r="F21" s="1253">
        <v>443</v>
      </c>
      <c r="G21" s="1298"/>
      <c r="H21" s="1256"/>
      <c r="I21" s="1253">
        <v>4444</v>
      </c>
      <c r="J21" s="1298"/>
      <c r="K21" s="1256"/>
      <c r="L21" s="1253">
        <f t="shared" si="0"/>
        <v>4887</v>
      </c>
      <c r="M21" s="1298"/>
      <c r="N21" s="1299"/>
      <c r="O21" s="1318" t="s">
        <v>738</v>
      </c>
      <c r="P21" s="688"/>
      <c r="Q21" s="688"/>
      <c r="R21" s="1275"/>
      <c r="S21" s="1253">
        <v>0</v>
      </c>
      <c r="T21" s="1298"/>
      <c r="U21" s="1256"/>
      <c r="V21" s="1253">
        <v>1</v>
      </c>
      <c r="W21" s="1298"/>
      <c r="X21" s="1256"/>
      <c r="Y21" s="1253">
        <f t="shared" si="1"/>
        <v>1</v>
      </c>
      <c r="Z21" s="1298"/>
      <c r="AA21" s="1317"/>
    </row>
    <row r="22" spans="1:27" ht="17.100000000000001" customHeight="1">
      <c r="B22" s="863" t="s">
        <v>475</v>
      </c>
      <c r="C22" s="662"/>
      <c r="D22" s="662"/>
      <c r="E22" s="663"/>
      <c r="F22" s="1253">
        <v>267</v>
      </c>
      <c r="G22" s="1298"/>
      <c r="H22" s="1256"/>
      <c r="I22" s="1253">
        <v>2045</v>
      </c>
      <c r="J22" s="1298"/>
      <c r="K22" s="1256"/>
      <c r="L22" s="1253">
        <f t="shared" si="0"/>
        <v>2312</v>
      </c>
      <c r="M22" s="1298"/>
      <c r="N22" s="1299"/>
      <c r="O22" s="1318" t="s">
        <v>476</v>
      </c>
      <c r="P22" s="688"/>
      <c r="Q22" s="688"/>
      <c r="R22" s="1275"/>
      <c r="S22" s="1253">
        <v>3</v>
      </c>
      <c r="T22" s="1298"/>
      <c r="U22" s="1256"/>
      <c r="V22" s="1253">
        <v>8</v>
      </c>
      <c r="W22" s="1298"/>
      <c r="X22" s="1256"/>
      <c r="Y22" s="1253">
        <f t="shared" si="1"/>
        <v>11</v>
      </c>
      <c r="Z22" s="1298"/>
      <c r="AA22" s="1317"/>
    </row>
    <row r="23" spans="1:27" ht="17.100000000000001" customHeight="1">
      <c r="B23" s="863" t="s">
        <v>477</v>
      </c>
      <c r="C23" s="662"/>
      <c r="D23" s="662"/>
      <c r="E23" s="663"/>
      <c r="F23" s="1253">
        <v>183</v>
      </c>
      <c r="G23" s="1298"/>
      <c r="H23" s="1256"/>
      <c r="I23" s="1253">
        <v>2334</v>
      </c>
      <c r="J23" s="1298"/>
      <c r="K23" s="1256"/>
      <c r="L23" s="1253">
        <f t="shared" si="0"/>
        <v>2517</v>
      </c>
      <c r="M23" s="1298"/>
      <c r="N23" s="1299"/>
      <c r="O23" s="1318" t="s">
        <v>478</v>
      </c>
      <c r="P23" s="688"/>
      <c r="Q23" s="688"/>
      <c r="R23" s="1275"/>
      <c r="S23" s="1253">
        <v>18</v>
      </c>
      <c r="T23" s="1298"/>
      <c r="U23" s="1256"/>
      <c r="V23" s="1253">
        <v>19</v>
      </c>
      <c r="W23" s="1298"/>
      <c r="X23" s="1256"/>
      <c r="Y23" s="1253">
        <f t="shared" si="1"/>
        <v>37</v>
      </c>
      <c r="Z23" s="1298"/>
      <c r="AA23" s="1317"/>
    </row>
    <row r="24" spans="1:27" ht="17.100000000000001" customHeight="1">
      <c r="B24" s="863" t="s">
        <v>479</v>
      </c>
      <c r="C24" s="662"/>
      <c r="D24" s="662"/>
      <c r="E24" s="663"/>
      <c r="F24" s="1253">
        <v>421</v>
      </c>
      <c r="G24" s="1298"/>
      <c r="H24" s="1256"/>
      <c r="I24" s="1253">
        <v>3121</v>
      </c>
      <c r="J24" s="1298"/>
      <c r="K24" s="1256"/>
      <c r="L24" s="1253">
        <f t="shared" si="0"/>
        <v>3542</v>
      </c>
      <c r="M24" s="1298"/>
      <c r="N24" s="1299"/>
      <c r="O24" s="1318" t="s">
        <v>480</v>
      </c>
      <c r="P24" s="688"/>
      <c r="Q24" s="688"/>
      <c r="R24" s="1275"/>
      <c r="S24" s="1253">
        <v>8</v>
      </c>
      <c r="T24" s="1298"/>
      <c r="U24" s="1256"/>
      <c r="V24" s="1253">
        <v>48</v>
      </c>
      <c r="W24" s="1298"/>
      <c r="X24" s="1256"/>
      <c r="Y24" s="1253">
        <f t="shared" si="1"/>
        <v>56</v>
      </c>
      <c r="Z24" s="1298"/>
      <c r="AA24" s="1317"/>
    </row>
    <row r="25" spans="1:27" ht="17.100000000000001" customHeight="1">
      <c r="B25" s="863" t="s">
        <v>481</v>
      </c>
      <c r="C25" s="662"/>
      <c r="D25" s="662"/>
      <c r="E25" s="663"/>
      <c r="F25" s="1253">
        <v>170</v>
      </c>
      <c r="G25" s="1298"/>
      <c r="H25" s="1256"/>
      <c r="I25" s="1253">
        <v>803</v>
      </c>
      <c r="J25" s="1298"/>
      <c r="K25" s="1256"/>
      <c r="L25" s="1253">
        <f t="shared" si="0"/>
        <v>973</v>
      </c>
      <c r="M25" s="1298"/>
      <c r="N25" s="1299"/>
      <c r="O25" s="1318" t="s">
        <v>482</v>
      </c>
      <c r="P25" s="688"/>
      <c r="Q25" s="688"/>
      <c r="R25" s="1275"/>
      <c r="S25" s="1253">
        <v>3</v>
      </c>
      <c r="T25" s="1298"/>
      <c r="U25" s="1256"/>
      <c r="V25" s="1253">
        <v>17</v>
      </c>
      <c r="W25" s="1298"/>
      <c r="X25" s="1256"/>
      <c r="Y25" s="1253">
        <f t="shared" si="1"/>
        <v>20</v>
      </c>
      <c r="Z25" s="1298"/>
      <c r="AA25" s="1317"/>
    </row>
    <row r="26" spans="1:27" ht="17.100000000000001" customHeight="1">
      <c r="B26" s="863" t="s">
        <v>483</v>
      </c>
      <c r="C26" s="662"/>
      <c r="D26" s="662"/>
      <c r="E26" s="663"/>
      <c r="F26" s="1253">
        <v>125</v>
      </c>
      <c r="G26" s="1298"/>
      <c r="H26" s="1256"/>
      <c r="I26" s="1253">
        <v>1488</v>
      </c>
      <c r="J26" s="1298"/>
      <c r="K26" s="1256"/>
      <c r="L26" s="1253">
        <f t="shared" si="0"/>
        <v>1613</v>
      </c>
      <c r="M26" s="1298"/>
      <c r="N26" s="1299"/>
      <c r="O26" s="1318" t="s">
        <v>484</v>
      </c>
      <c r="P26" s="688"/>
      <c r="Q26" s="688"/>
      <c r="R26" s="1275"/>
      <c r="S26" s="1253">
        <v>27</v>
      </c>
      <c r="T26" s="1298"/>
      <c r="U26" s="1256"/>
      <c r="V26" s="1253">
        <v>56</v>
      </c>
      <c r="W26" s="1298"/>
      <c r="X26" s="1256"/>
      <c r="Y26" s="1253">
        <f t="shared" si="1"/>
        <v>83</v>
      </c>
      <c r="Z26" s="1298"/>
      <c r="AA26" s="1317"/>
    </row>
    <row r="27" spans="1:27" ht="17.100000000000001" customHeight="1">
      <c r="A27" s="67"/>
      <c r="B27" s="861" t="s">
        <v>485</v>
      </c>
      <c r="C27" s="861"/>
      <c r="D27" s="861"/>
      <c r="E27" s="862"/>
      <c r="F27" s="1253">
        <v>228</v>
      </c>
      <c r="G27" s="1298"/>
      <c r="H27" s="1256"/>
      <c r="I27" s="1253">
        <v>1524</v>
      </c>
      <c r="J27" s="1298"/>
      <c r="K27" s="1256"/>
      <c r="L27" s="1232">
        <f t="shared" si="0"/>
        <v>1752</v>
      </c>
      <c r="M27" s="1319"/>
      <c r="N27" s="1320"/>
      <c r="O27" s="1318" t="s">
        <v>486</v>
      </c>
      <c r="P27" s="688"/>
      <c r="Q27" s="688"/>
      <c r="R27" s="1275"/>
      <c r="S27" s="1253">
        <v>0</v>
      </c>
      <c r="T27" s="1298"/>
      <c r="U27" s="1256"/>
      <c r="V27" s="1253">
        <v>0</v>
      </c>
      <c r="W27" s="1298"/>
      <c r="X27" s="1256"/>
      <c r="Y27" s="1253">
        <f t="shared" si="1"/>
        <v>0</v>
      </c>
      <c r="Z27" s="1298"/>
      <c r="AA27" s="1317"/>
    </row>
    <row r="28" spans="1:27" ht="17.100000000000001" customHeight="1">
      <c r="A28" s="67"/>
      <c r="B28" s="662" t="s">
        <v>487</v>
      </c>
      <c r="C28" s="662"/>
      <c r="D28" s="662"/>
      <c r="E28" s="663"/>
      <c r="F28" s="1253">
        <v>54</v>
      </c>
      <c r="G28" s="1298"/>
      <c r="H28" s="1256"/>
      <c r="I28" s="1253">
        <v>765</v>
      </c>
      <c r="J28" s="1298"/>
      <c r="K28" s="1256"/>
      <c r="L28" s="1253">
        <f t="shared" si="0"/>
        <v>819</v>
      </c>
      <c r="M28" s="1298"/>
      <c r="N28" s="1317"/>
      <c r="O28" s="1318" t="s">
        <v>488</v>
      </c>
      <c r="P28" s="688"/>
      <c r="Q28" s="688"/>
      <c r="R28" s="1275"/>
      <c r="S28" s="1253">
        <v>23</v>
      </c>
      <c r="T28" s="1298"/>
      <c r="U28" s="1256"/>
      <c r="V28" s="1253">
        <v>20</v>
      </c>
      <c r="W28" s="1298"/>
      <c r="X28" s="1256"/>
      <c r="Y28" s="1253">
        <f t="shared" si="1"/>
        <v>43</v>
      </c>
      <c r="Z28" s="1298"/>
      <c r="AA28" s="1317"/>
    </row>
    <row r="29" spans="1:27" ht="17.100000000000001" customHeight="1">
      <c r="B29" s="865" t="s">
        <v>489</v>
      </c>
      <c r="C29" s="866"/>
      <c r="D29" s="866"/>
      <c r="E29" s="867"/>
      <c r="F29" s="1253">
        <v>172</v>
      </c>
      <c r="G29" s="1298"/>
      <c r="H29" s="1256"/>
      <c r="I29" s="1253">
        <v>1389</v>
      </c>
      <c r="J29" s="1298"/>
      <c r="K29" s="1256"/>
      <c r="L29" s="1236">
        <f>SUM(F29:K29)</f>
        <v>1561</v>
      </c>
      <c r="M29" s="1321"/>
      <c r="N29" s="1322"/>
      <c r="O29" s="1323" t="s">
        <v>490</v>
      </c>
      <c r="P29" s="1324"/>
      <c r="Q29" s="1324"/>
      <c r="R29" s="1276"/>
      <c r="S29" s="1253">
        <v>12</v>
      </c>
      <c r="T29" s="1298"/>
      <c r="U29" s="1256"/>
      <c r="V29" s="1253">
        <v>30</v>
      </c>
      <c r="W29" s="1298"/>
      <c r="X29" s="1256"/>
      <c r="Y29" s="1236">
        <f t="shared" si="1"/>
        <v>42</v>
      </c>
      <c r="Z29" s="1321"/>
      <c r="AA29" s="1322"/>
    </row>
    <row r="30" spans="1:27" ht="15.75" customHeight="1">
      <c r="B30" s="865" t="s">
        <v>491</v>
      </c>
      <c r="C30" s="1328"/>
      <c r="D30" s="1328"/>
      <c r="E30" s="1329"/>
      <c r="F30" s="1253">
        <v>187</v>
      </c>
      <c r="G30" s="1298"/>
      <c r="H30" s="1256"/>
      <c r="I30" s="1253">
        <v>1633</v>
      </c>
      <c r="J30" s="1298"/>
      <c r="K30" s="1256"/>
      <c r="L30" s="1236">
        <f>SUM(F30:K30)</f>
        <v>1820</v>
      </c>
      <c r="M30" s="1321"/>
      <c r="N30" s="1322"/>
      <c r="O30" s="1323" t="s">
        <v>328</v>
      </c>
      <c r="P30" s="1324"/>
      <c r="Q30" s="1324"/>
      <c r="R30" s="1276"/>
      <c r="S30" s="1236">
        <v>0</v>
      </c>
      <c r="T30" s="1321"/>
      <c r="U30" s="1233"/>
      <c r="V30" s="1236">
        <v>0</v>
      </c>
      <c r="W30" s="1321"/>
      <c r="X30" s="1233"/>
      <c r="Y30" s="1236">
        <f t="shared" si="1"/>
        <v>0</v>
      </c>
      <c r="Z30" s="1321"/>
      <c r="AA30" s="1322"/>
    </row>
    <row r="31" spans="1:27" ht="17.100000000000001" customHeight="1" thickBot="1">
      <c r="B31" s="850" t="s">
        <v>492</v>
      </c>
      <c r="C31" s="851"/>
      <c r="D31" s="851"/>
      <c r="E31" s="867"/>
      <c r="F31" s="1236">
        <v>6</v>
      </c>
      <c r="G31" s="1321"/>
      <c r="H31" s="1233"/>
      <c r="I31" s="1236">
        <v>270</v>
      </c>
      <c r="J31" s="1321"/>
      <c r="K31" s="1233"/>
      <c r="L31" s="1236">
        <f>SUM(F31:K31)</f>
        <v>276</v>
      </c>
      <c r="M31" s="1321"/>
      <c r="N31" s="1321"/>
      <c r="O31" s="1325" t="s">
        <v>700</v>
      </c>
      <c r="P31" s="1326"/>
      <c r="Q31" s="1326"/>
      <c r="R31" s="1327"/>
      <c r="S31" s="1293">
        <v>0</v>
      </c>
      <c r="T31" s="1293"/>
      <c r="U31" s="1293"/>
      <c r="V31" s="1293">
        <v>3</v>
      </c>
      <c r="W31" s="1293"/>
      <c r="X31" s="1293"/>
      <c r="Y31" s="1293">
        <f t="shared" si="1"/>
        <v>3</v>
      </c>
      <c r="Z31" s="1293"/>
      <c r="AA31" s="1294"/>
    </row>
    <row r="32" spans="1:27" ht="17.100000000000001" customHeight="1" thickBot="1">
      <c r="B32" s="141"/>
      <c r="C32" s="141"/>
      <c r="D32" s="141"/>
      <c r="E32" s="217"/>
      <c r="F32" s="218"/>
      <c r="G32" s="218"/>
      <c r="H32" s="218"/>
      <c r="I32" s="218"/>
      <c r="J32" s="218"/>
      <c r="K32" s="218"/>
      <c r="L32" s="218"/>
      <c r="M32" s="218"/>
      <c r="N32" s="218"/>
      <c r="O32" s="1340" t="s">
        <v>437</v>
      </c>
      <c r="P32" s="1341"/>
      <c r="Q32" s="1341"/>
      <c r="R32" s="1342"/>
      <c r="S32" s="1330">
        <f>SUM(F8:H31,S8:U31)</f>
        <v>12870</v>
      </c>
      <c r="T32" s="1331"/>
      <c r="U32" s="1332"/>
      <c r="V32" s="1330">
        <f>SUM(I8:K31,V8:X31)</f>
        <v>93580</v>
      </c>
      <c r="W32" s="1331"/>
      <c r="X32" s="1332"/>
      <c r="Y32" s="1330">
        <f>SUM(S32:X32)</f>
        <v>106450</v>
      </c>
      <c r="Z32" s="1331"/>
      <c r="AA32" s="1333"/>
    </row>
    <row r="33" spans="2:33" ht="17.45" customHeight="1" thickTop="1" thickBot="1">
      <c r="B33" s="297"/>
      <c r="C33" s="141"/>
      <c r="D33" s="141"/>
      <c r="E33" s="141"/>
      <c r="F33" s="276"/>
      <c r="G33" s="276"/>
      <c r="H33" s="276"/>
      <c r="I33" s="276"/>
      <c r="J33" s="276"/>
      <c r="K33" s="276"/>
      <c r="L33" s="276"/>
      <c r="M33" s="276"/>
      <c r="N33" s="276"/>
      <c r="O33" s="953" t="s">
        <v>493</v>
      </c>
      <c r="P33" s="954"/>
      <c r="Q33" s="954"/>
      <c r="R33" s="955"/>
      <c r="S33" s="1334">
        <v>10485</v>
      </c>
      <c r="T33" s="1335"/>
      <c r="U33" s="1336"/>
      <c r="V33" s="1334">
        <v>97333</v>
      </c>
      <c r="W33" s="1335"/>
      <c r="X33" s="1336"/>
      <c r="Y33" s="1334">
        <v>107818</v>
      </c>
      <c r="Z33" s="1335"/>
      <c r="AA33" s="1337"/>
    </row>
    <row r="34" spans="2:33" ht="17.45" customHeight="1">
      <c r="B34" s="1137" t="s">
        <v>650</v>
      </c>
      <c r="C34" s="752"/>
      <c r="D34" s="752"/>
      <c r="E34" s="752"/>
      <c r="F34" s="1338" t="s">
        <v>651</v>
      </c>
      <c r="G34" s="1338"/>
      <c r="H34" s="1338"/>
      <c r="I34" s="1338" t="s">
        <v>652</v>
      </c>
      <c r="J34" s="1338"/>
      <c r="K34" s="1338"/>
      <c r="L34" s="1338" t="s">
        <v>47</v>
      </c>
      <c r="M34" s="1338"/>
      <c r="N34" s="1339"/>
      <c r="O34" s="254"/>
      <c r="P34" s="255"/>
      <c r="Q34" s="255"/>
      <c r="R34" s="255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2:33" ht="17.45" customHeight="1" thickBot="1">
      <c r="B35" s="1071" t="s">
        <v>653</v>
      </c>
      <c r="C35" s="764"/>
      <c r="D35" s="764"/>
      <c r="E35" s="764"/>
      <c r="F35" s="1252">
        <v>2238</v>
      </c>
      <c r="G35" s="1252"/>
      <c r="H35" s="1252"/>
      <c r="I35" s="1252">
        <v>585</v>
      </c>
      <c r="J35" s="1252"/>
      <c r="K35" s="1252"/>
      <c r="L35" s="1252">
        <f>SUM(F35:K35)</f>
        <v>2823</v>
      </c>
      <c r="M35" s="1252"/>
      <c r="N35" s="1255"/>
      <c r="O35" s="142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</row>
    <row r="36" spans="2:33" ht="13.9" customHeight="1" thickBot="1">
      <c r="B36" s="1354" t="s">
        <v>494</v>
      </c>
      <c r="C36" s="765"/>
      <c r="D36" s="765"/>
      <c r="E36" s="765"/>
      <c r="F36" s="1181">
        <v>6820</v>
      </c>
      <c r="G36" s="1181"/>
      <c r="H36" s="1181"/>
      <c r="I36" s="1181">
        <v>403</v>
      </c>
      <c r="J36" s="1181"/>
      <c r="K36" s="1181"/>
      <c r="L36" s="1181">
        <f>SUM(F36:K36)</f>
        <v>7223</v>
      </c>
      <c r="M36" s="1181"/>
      <c r="N36" s="1207"/>
      <c r="O36" s="1355" t="s">
        <v>654</v>
      </c>
      <c r="P36" s="1356"/>
      <c r="Q36" s="1356"/>
      <c r="R36" s="1357"/>
      <c r="S36" s="1343">
        <f>S32+F35+F36</f>
        <v>21928</v>
      </c>
      <c r="T36" s="1343"/>
      <c r="U36" s="1343"/>
      <c r="V36" s="1343">
        <f>V32+I35+I36</f>
        <v>94568</v>
      </c>
      <c r="W36" s="1343"/>
      <c r="X36" s="1343"/>
      <c r="Y36" s="1344">
        <f>SUM(S36:X36)</f>
        <v>116496</v>
      </c>
      <c r="Z36" s="1345"/>
      <c r="AA36" s="1346"/>
    </row>
    <row r="37" spans="2:33" ht="15.75" thickTop="1" thickBot="1">
      <c r="B37" s="24"/>
      <c r="N37" s="67"/>
      <c r="O37" s="1347" t="s">
        <v>655</v>
      </c>
      <c r="P37" s="1348"/>
      <c r="Q37" s="1348"/>
      <c r="R37" s="1349"/>
      <c r="S37" s="1350">
        <v>15928</v>
      </c>
      <c r="T37" s="1350"/>
      <c r="U37" s="1350"/>
      <c r="V37" s="1351">
        <v>97781</v>
      </c>
      <c r="W37" s="1351"/>
      <c r="X37" s="1351"/>
      <c r="Y37" s="1352">
        <v>113709</v>
      </c>
      <c r="Z37" s="1353"/>
      <c r="AA37" s="1353"/>
    </row>
    <row r="38" spans="2:33" ht="17.100000000000001" customHeight="1">
      <c r="B38" s="52"/>
      <c r="N38" s="44"/>
      <c r="O38" s="289"/>
      <c r="P38" s="289"/>
      <c r="Q38" s="289"/>
      <c r="R38" s="289"/>
      <c r="S38" s="276"/>
      <c r="T38" s="276"/>
      <c r="U38" s="276"/>
      <c r="V38" s="276"/>
      <c r="W38" s="276"/>
      <c r="X38" s="276"/>
      <c r="Y38" s="276"/>
      <c r="Z38" s="276"/>
      <c r="AA38" s="276"/>
    </row>
    <row r="39" spans="2:33" ht="17.100000000000001" customHeight="1" thickBot="1">
      <c r="B39" s="24" t="s">
        <v>664</v>
      </c>
      <c r="S39" s="216"/>
      <c r="T39" s="216"/>
      <c r="U39" s="216"/>
    </row>
    <row r="40" spans="2:33" ht="17.100000000000001" customHeight="1">
      <c r="B40" s="806" t="s">
        <v>241</v>
      </c>
      <c r="C40" s="807"/>
      <c r="D40" s="807" t="s">
        <v>258</v>
      </c>
      <c r="E40" s="807"/>
      <c r="F40" s="807"/>
      <c r="G40" s="948" t="s">
        <v>243</v>
      </c>
      <c r="H40" s="949"/>
      <c r="I40" s="949"/>
      <c r="J40" s="949"/>
      <c r="K40" s="949"/>
      <c r="L40" s="949"/>
      <c r="M40" s="949"/>
      <c r="N40" s="949"/>
      <c r="O40" s="949"/>
      <c r="P40" s="949"/>
      <c r="Q40" s="949"/>
      <c r="R40" s="1013"/>
      <c r="S40" s="807" t="s">
        <v>242</v>
      </c>
      <c r="T40" s="807"/>
      <c r="U40" s="807"/>
      <c r="V40" s="807"/>
      <c r="W40" s="807"/>
      <c r="X40" s="809"/>
      <c r="Y40" s="280"/>
      <c r="Z40" s="280"/>
      <c r="AA40" s="280"/>
      <c r="AD40" s="10">
        <v>9983</v>
      </c>
      <c r="AF40" s="10">
        <v>9972</v>
      </c>
      <c r="AG40" s="10">
        <f>AD40-AF40</f>
        <v>11</v>
      </c>
    </row>
    <row r="41" spans="2:33" ht="17.100000000000001" customHeight="1">
      <c r="B41" s="808"/>
      <c r="C41" s="781"/>
      <c r="D41" s="781"/>
      <c r="E41" s="781"/>
      <c r="F41" s="781"/>
      <c r="G41" s="764" t="s">
        <v>163</v>
      </c>
      <c r="H41" s="764"/>
      <c r="I41" s="764"/>
      <c r="J41" s="764" t="s">
        <v>30</v>
      </c>
      <c r="K41" s="764"/>
      <c r="L41" s="764"/>
      <c r="M41" s="1251" t="s">
        <v>164</v>
      </c>
      <c r="N41" s="1251"/>
      <c r="O41" s="1251"/>
      <c r="P41" s="1251" t="s">
        <v>165</v>
      </c>
      <c r="Q41" s="1251"/>
      <c r="R41" s="1251"/>
      <c r="S41" s="764" t="s">
        <v>166</v>
      </c>
      <c r="T41" s="764"/>
      <c r="U41" s="764"/>
      <c r="V41" s="764" t="s">
        <v>167</v>
      </c>
      <c r="W41" s="764"/>
      <c r="X41" s="1358"/>
      <c r="Y41" s="141"/>
      <c r="Z41" s="141"/>
      <c r="AA41" s="141"/>
      <c r="AD41" s="10">
        <v>10514</v>
      </c>
      <c r="AF41" s="10">
        <v>10497</v>
      </c>
      <c r="AG41" s="10">
        <f t="shared" ref="AG41:AG51" si="2">AD41-AF41</f>
        <v>17</v>
      </c>
    </row>
    <row r="42" spans="2:33" ht="17.100000000000001" customHeight="1">
      <c r="B42" s="1363" t="s">
        <v>735</v>
      </c>
      <c r="C42" s="1364"/>
      <c r="D42" s="1359">
        <v>9312</v>
      </c>
      <c r="E42" s="1360"/>
      <c r="F42" s="1361"/>
      <c r="G42" s="1359">
        <v>1317</v>
      </c>
      <c r="H42" s="1360"/>
      <c r="I42" s="1361"/>
      <c r="J42" s="1359">
        <v>4</v>
      </c>
      <c r="K42" s="1360"/>
      <c r="L42" s="1361"/>
      <c r="M42" s="1359">
        <v>127</v>
      </c>
      <c r="N42" s="1360"/>
      <c r="O42" s="1361"/>
      <c r="P42" s="1359">
        <v>7864</v>
      </c>
      <c r="Q42" s="1360"/>
      <c r="R42" s="1361"/>
      <c r="S42" s="1359">
        <v>4863</v>
      </c>
      <c r="T42" s="1360"/>
      <c r="U42" s="1361"/>
      <c r="V42" s="1359">
        <v>4449</v>
      </c>
      <c r="W42" s="1360"/>
      <c r="X42" s="1362"/>
      <c r="Y42" s="87"/>
      <c r="Z42" s="87"/>
      <c r="AA42" s="87"/>
      <c r="AD42" s="10">
        <v>11237</v>
      </c>
      <c r="AF42" s="10">
        <v>11220</v>
      </c>
      <c r="AG42" s="10">
        <f t="shared" si="2"/>
        <v>17</v>
      </c>
    </row>
    <row r="43" spans="2:33" ht="17.100000000000001" customHeight="1">
      <c r="B43" s="1363" t="s">
        <v>536</v>
      </c>
      <c r="C43" s="1364"/>
      <c r="D43" s="1359">
        <v>10349</v>
      </c>
      <c r="E43" s="1360"/>
      <c r="F43" s="1361"/>
      <c r="G43" s="1359">
        <v>1662</v>
      </c>
      <c r="H43" s="1360"/>
      <c r="I43" s="1361"/>
      <c r="J43" s="1359">
        <v>4</v>
      </c>
      <c r="K43" s="1360"/>
      <c r="L43" s="1361"/>
      <c r="M43" s="1359">
        <v>129</v>
      </c>
      <c r="N43" s="1360"/>
      <c r="O43" s="1361"/>
      <c r="P43" s="1359">
        <v>8554</v>
      </c>
      <c r="Q43" s="1360"/>
      <c r="R43" s="1361"/>
      <c r="S43" s="1359">
        <v>6373</v>
      </c>
      <c r="T43" s="1360"/>
      <c r="U43" s="1361"/>
      <c r="V43" s="1359">
        <v>3976</v>
      </c>
      <c r="W43" s="1360"/>
      <c r="X43" s="1362"/>
      <c r="Y43" s="87"/>
      <c r="Z43" s="87"/>
      <c r="AA43" s="87"/>
      <c r="AD43" s="10">
        <v>10771</v>
      </c>
      <c r="AF43" s="10">
        <v>10758</v>
      </c>
      <c r="AG43" s="10">
        <f t="shared" si="2"/>
        <v>13</v>
      </c>
    </row>
    <row r="44" spans="2:33" ht="17.100000000000001" customHeight="1">
      <c r="B44" s="1363" t="s">
        <v>439</v>
      </c>
      <c r="C44" s="1364"/>
      <c r="D44" s="1359">
        <v>9800</v>
      </c>
      <c r="E44" s="1360"/>
      <c r="F44" s="1361"/>
      <c r="G44" s="1359">
        <v>1563</v>
      </c>
      <c r="H44" s="1360"/>
      <c r="I44" s="1361"/>
      <c r="J44" s="1359">
        <v>10</v>
      </c>
      <c r="K44" s="1360"/>
      <c r="L44" s="1361"/>
      <c r="M44" s="1359">
        <v>89</v>
      </c>
      <c r="N44" s="1360"/>
      <c r="O44" s="1361"/>
      <c r="P44" s="1359">
        <v>8138</v>
      </c>
      <c r="Q44" s="1360"/>
      <c r="R44" s="1361"/>
      <c r="S44" s="1359">
        <v>5276</v>
      </c>
      <c r="T44" s="1360"/>
      <c r="U44" s="1361"/>
      <c r="V44" s="1359">
        <v>4524</v>
      </c>
      <c r="W44" s="1360"/>
      <c r="X44" s="1362"/>
      <c r="Y44" s="87"/>
      <c r="Z44" s="87"/>
      <c r="AA44" s="87"/>
      <c r="AD44" s="10">
        <v>11140</v>
      </c>
      <c r="AF44" s="10">
        <v>11131</v>
      </c>
      <c r="AG44" s="10">
        <f t="shared" si="2"/>
        <v>9</v>
      </c>
    </row>
    <row r="45" spans="2:33" ht="17.100000000000001" customHeight="1">
      <c r="B45" s="1363" t="s">
        <v>440</v>
      </c>
      <c r="C45" s="1364"/>
      <c r="D45" s="1359">
        <v>10023</v>
      </c>
      <c r="E45" s="1360"/>
      <c r="F45" s="1361"/>
      <c r="G45" s="1359">
        <v>1632</v>
      </c>
      <c r="H45" s="1360"/>
      <c r="I45" s="1361"/>
      <c r="J45" s="1359">
        <v>0</v>
      </c>
      <c r="K45" s="1360"/>
      <c r="L45" s="1361"/>
      <c r="M45" s="1359">
        <v>104</v>
      </c>
      <c r="N45" s="1360"/>
      <c r="O45" s="1361"/>
      <c r="P45" s="1359">
        <v>8287</v>
      </c>
      <c r="Q45" s="1360"/>
      <c r="R45" s="1361"/>
      <c r="S45" s="1359">
        <v>5387</v>
      </c>
      <c r="T45" s="1360"/>
      <c r="U45" s="1361"/>
      <c r="V45" s="1359">
        <v>4636</v>
      </c>
      <c r="W45" s="1360"/>
      <c r="X45" s="1362"/>
      <c r="Y45" s="87"/>
      <c r="Z45" s="87"/>
      <c r="AA45" s="87"/>
      <c r="AD45" s="10">
        <v>10422</v>
      </c>
      <c r="AF45" s="10">
        <v>10412</v>
      </c>
      <c r="AG45" s="10">
        <f t="shared" si="2"/>
        <v>10</v>
      </c>
    </row>
    <row r="46" spans="2:33" ht="17.100000000000001" customHeight="1">
      <c r="B46" s="1363" t="s">
        <v>441</v>
      </c>
      <c r="C46" s="1364"/>
      <c r="D46" s="1359">
        <v>9704</v>
      </c>
      <c r="E46" s="1360"/>
      <c r="F46" s="1361"/>
      <c r="G46" s="1359">
        <v>1547</v>
      </c>
      <c r="H46" s="1360"/>
      <c r="I46" s="1361"/>
      <c r="J46" s="1359">
        <v>0</v>
      </c>
      <c r="K46" s="1360"/>
      <c r="L46" s="1361"/>
      <c r="M46" s="1359">
        <v>117</v>
      </c>
      <c r="N46" s="1360"/>
      <c r="O46" s="1361"/>
      <c r="P46" s="1359">
        <v>8040</v>
      </c>
      <c r="Q46" s="1360"/>
      <c r="R46" s="1361"/>
      <c r="S46" s="1359">
        <v>4601</v>
      </c>
      <c r="T46" s="1360"/>
      <c r="U46" s="1361"/>
      <c r="V46" s="1359">
        <v>5103</v>
      </c>
      <c r="W46" s="1360"/>
      <c r="X46" s="1362"/>
      <c r="Y46" s="87"/>
      <c r="Z46" s="87"/>
      <c r="AA46" s="87"/>
      <c r="AD46" s="10">
        <v>10523</v>
      </c>
      <c r="AF46" s="10">
        <v>10153</v>
      </c>
      <c r="AG46" s="10">
        <f t="shared" si="2"/>
        <v>370</v>
      </c>
    </row>
    <row r="47" spans="2:33" ht="17.100000000000001" customHeight="1">
      <c r="B47" s="1363" t="s">
        <v>442</v>
      </c>
      <c r="C47" s="1364"/>
      <c r="D47" s="1359">
        <v>8829</v>
      </c>
      <c r="E47" s="1360"/>
      <c r="F47" s="1361"/>
      <c r="G47" s="1359">
        <v>1363</v>
      </c>
      <c r="H47" s="1360"/>
      <c r="I47" s="1361"/>
      <c r="J47" s="1359">
        <v>6</v>
      </c>
      <c r="K47" s="1360"/>
      <c r="L47" s="1361"/>
      <c r="M47" s="1359">
        <v>113</v>
      </c>
      <c r="N47" s="1360"/>
      <c r="O47" s="1361"/>
      <c r="P47" s="1359">
        <v>7347</v>
      </c>
      <c r="Q47" s="1360"/>
      <c r="R47" s="1361"/>
      <c r="S47" s="1359">
        <v>4921</v>
      </c>
      <c r="T47" s="1360"/>
      <c r="U47" s="1361"/>
      <c r="V47" s="1359">
        <v>3908</v>
      </c>
      <c r="W47" s="1360"/>
      <c r="X47" s="1362"/>
      <c r="Y47" s="87"/>
      <c r="Z47" s="87"/>
      <c r="AA47" s="87"/>
      <c r="AD47" s="10">
        <v>10422</v>
      </c>
      <c r="AF47" s="10">
        <v>10408</v>
      </c>
      <c r="AG47" s="10">
        <f t="shared" si="2"/>
        <v>14</v>
      </c>
    </row>
    <row r="48" spans="2:33" ht="17.100000000000001" customHeight="1">
      <c r="B48" s="1363" t="s">
        <v>443</v>
      </c>
      <c r="C48" s="1364"/>
      <c r="D48" s="1359">
        <v>10560</v>
      </c>
      <c r="E48" s="1360"/>
      <c r="F48" s="1361"/>
      <c r="G48" s="1359">
        <v>1579</v>
      </c>
      <c r="H48" s="1360"/>
      <c r="I48" s="1361"/>
      <c r="J48" s="1359">
        <v>1</v>
      </c>
      <c r="K48" s="1360"/>
      <c r="L48" s="1361"/>
      <c r="M48" s="1359">
        <v>138</v>
      </c>
      <c r="N48" s="1360"/>
      <c r="O48" s="1361"/>
      <c r="P48" s="1359">
        <v>8842</v>
      </c>
      <c r="Q48" s="1360"/>
      <c r="R48" s="1361"/>
      <c r="S48" s="1359">
        <v>5977</v>
      </c>
      <c r="T48" s="1360"/>
      <c r="U48" s="1361"/>
      <c r="V48" s="1359">
        <v>4583</v>
      </c>
      <c r="W48" s="1360"/>
      <c r="X48" s="1362"/>
      <c r="Y48" s="87"/>
      <c r="Z48" s="87"/>
      <c r="AA48" s="87"/>
      <c r="AD48" s="10">
        <v>9319</v>
      </c>
      <c r="AF48" s="10">
        <v>9319</v>
      </c>
      <c r="AG48" s="10">
        <f t="shared" si="2"/>
        <v>0</v>
      </c>
    </row>
    <row r="49" spans="2:33" ht="17.100000000000001" customHeight="1">
      <c r="B49" s="1363" t="s">
        <v>444</v>
      </c>
      <c r="C49" s="1364"/>
      <c r="D49" s="1359">
        <v>9711</v>
      </c>
      <c r="E49" s="1360"/>
      <c r="F49" s="1361"/>
      <c r="G49" s="1359">
        <v>1510</v>
      </c>
      <c r="H49" s="1360"/>
      <c r="I49" s="1361"/>
      <c r="J49" s="1359">
        <v>3</v>
      </c>
      <c r="K49" s="1360"/>
      <c r="L49" s="1361"/>
      <c r="M49" s="1359">
        <v>132</v>
      </c>
      <c r="N49" s="1360"/>
      <c r="O49" s="1361"/>
      <c r="P49" s="1359">
        <v>8066</v>
      </c>
      <c r="Q49" s="1360"/>
      <c r="R49" s="1361"/>
      <c r="S49" s="1359">
        <v>5329</v>
      </c>
      <c r="T49" s="1360"/>
      <c r="U49" s="1361"/>
      <c r="V49" s="1359">
        <v>4382</v>
      </c>
      <c r="W49" s="1360"/>
      <c r="X49" s="1362"/>
      <c r="Y49" s="87"/>
      <c r="Z49" s="87"/>
      <c r="AA49" s="87"/>
      <c r="AD49" s="10">
        <v>9730</v>
      </c>
      <c r="AF49" s="10">
        <v>9716</v>
      </c>
      <c r="AG49" s="10">
        <f t="shared" si="2"/>
        <v>14</v>
      </c>
    </row>
    <row r="50" spans="2:33" ht="17.100000000000001" customHeight="1">
      <c r="B50" s="1363" t="s">
        <v>445</v>
      </c>
      <c r="C50" s="1364"/>
      <c r="D50" s="1359">
        <v>8405</v>
      </c>
      <c r="E50" s="1360"/>
      <c r="F50" s="1361"/>
      <c r="G50" s="1359">
        <v>1365</v>
      </c>
      <c r="H50" s="1360"/>
      <c r="I50" s="1361"/>
      <c r="J50" s="1359">
        <v>5</v>
      </c>
      <c r="K50" s="1360"/>
      <c r="L50" s="1361"/>
      <c r="M50" s="1359">
        <v>128</v>
      </c>
      <c r="N50" s="1360"/>
      <c r="O50" s="1361"/>
      <c r="P50" s="1359">
        <v>6907</v>
      </c>
      <c r="Q50" s="1360"/>
      <c r="R50" s="1361"/>
      <c r="S50" s="1359">
        <v>5344</v>
      </c>
      <c r="T50" s="1360"/>
      <c r="U50" s="1361"/>
      <c r="V50" s="1359">
        <v>3061</v>
      </c>
      <c r="W50" s="1360"/>
      <c r="X50" s="1362"/>
      <c r="Y50" s="87"/>
      <c r="Z50" s="87"/>
      <c r="AA50" s="87"/>
      <c r="AD50" s="10">
        <v>9545</v>
      </c>
      <c r="AF50" s="10">
        <v>9539</v>
      </c>
      <c r="AG50" s="10">
        <f t="shared" si="2"/>
        <v>6</v>
      </c>
    </row>
    <row r="51" spans="2:33" ht="17.100000000000001" customHeight="1">
      <c r="B51" s="1365" t="s">
        <v>736</v>
      </c>
      <c r="C51" s="1366"/>
      <c r="D51" s="1359">
        <v>8881</v>
      </c>
      <c r="E51" s="1360"/>
      <c r="F51" s="1361"/>
      <c r="G51" s="1359">
        <v>1568</v>
      </c>
      <c r="H51" s="1360"/>
      <c r="I51" s="1361"/>
      <c r="J51" s="1359">
        <v>2</v>
      </c>
      <c r="K51" s="1360"/>
      <c r="L51" s="1361"/>
      <c r="M51" s="1359">
        <v>125</v>
      </c>
      <c r="N51" s="1360"/>
      <c r="O51" s="1361"/>
      <c r="P51" s="1359">
        <v>7186</v>
      </c>
      <c r="Q51" s="1360"/>
      <c r="R51" s="1361"/>
      <c r="S51" s="1359">
        <v>5186</v>
      </c>
      <c r="T51" s="1360"/>
      <c r="U51" s="1361"/>
      <c r="V51" s="1359">
        <v>3695</v>
      </c>
      <c r="W51" s="1360"/>
      <c r="X51" s="1362"/>
      <c r="Y51" s="87"/>
      <c r="Z51" s="87"/>
      <c r="AA51" s="87"/>
      <c r="AD51" s="10">
        <v>10674</v>
      </c>
      <c r="AF51" s="10">
        <v>10671</v>
      </c>
      <c r="AG51" s="10">
        <f t="shared" si="2"/>
        <v>3</v>
      </c>
    </row>
    <row r="52" spans="2:33" ht="17.100000000000001" customHeight="1">
      <c r="B52" s="1365" t="s">
        <v>446</v>
      </c>
      <c r="C52" s="1366"/>
      <c r="D52" s="1359">
        <v>8924</v>
      </c>
      <c r="E52" s="1360"/>
      <c r="F52" s="1361"/>
      <c r="G52" s="1359">
        <v>1565</v>
      </c>
      <c r="H52" s="1360"/>
      <c r="I52" s="1361"/>
      <c r="J52" s="1359">
        <v>1</v>
      </c>
      <c r="K52" s="1360"/>
      <c r="L52" s="1361"/>
      <c r="M52" s="1359">
        <v>130</v>
      </c>
      <c r="N52" s="1360"/>
      <c r="O52" s="1361"/>
      <c r="P52" s="1359">
        <v>7228</v>
      </c>
      <c r="Q52" s="1360"/>
      <c r="R52" s="1361"/>
      <c r="S52" s="1359">
        <v>5091</v>
      </c>
      <c r="T52" s="1360"/>
      <c r="U52" s="1361"/>
      <c r="V52" s="1359">
        <v>3833</v>
      </c>
      <c r="W52" s="1360"/>
      <c r="X52" s="1362"/>
      <c r="Y52" s="87"/>
      <c r="Z52" s="87"/>
      <c r="AA52" s="87"/>
      <c r="AD52" s="10">
        <v>124280</v>
      </c>
      <c r="AF52" s="10">
        <f>SUM(AF40:AF51)</f>
        <v>123796</v>
      </c>
      <c r="AG52" s="10">
        <f>SUM(AG40:AG51)</f>
        <v>484</v>
      </c>
    </row>
    <row r="53" spans="2:33" ht="17.45" customHeight="1" thickBot="1">
      <c r="B53" s="1367" t="s">
        <v>447</v>
      </c>
      <c r="C53" s="1368"/>
      <c r="D53" s="1369">
        <v>9175</v>
      </c>
      <c r="E53" s="1370"/>
      <c r="F53" s="1371"/>
      <c r="G53" s="1369">
        <v>1504</v>
      </c>
      <c r="H53" s="1370"/>
      <c r="I53" s="1371"/>
      <c r="J53" s="1369">
        <v>5</v>
      </c>
      <c r="K53" s="1370"/>
      <c r="L53" s="1371"/>
      <c r="M53" s="1369">
        <v>142</v>
      </c>
      <c r="N53" s="1370"/>
      <c r="O53" s="1371"/>
      <c r="P53" s="1369">
        <v>7524</v>
      </c>
      <c r="Q53" s="1370"/>
      <c r="R53" s="1371"/>
      <c r="S53" s="1369">
        <v>4687</v>
      </c>
      <c r="T53" s="1370"/>
      <c r="U53" s="1371"/>
      <c r="V53" s="1369">
        <v>4488</v>
      </c>
      <c r="W53" s="1370"/>
      <c r="X53" s="1372"/>
      <c r="Y53" s="87"/>
      <c r="Z53" s="87"/>
      <c r="AA53" s="87"/>
    </row>
    <row r="54" spans="2:33" ht="16.5" customHeight="1" thickTop="1" thickBot="1">
      <c r="B54" s="1383" t="s">
        <v>495</v>
      </c>
      <c r="C54" s="1384"/>
      <c r="D54" s="1373">
        <f>SUM(D42:F53)</f>
        <v>113673</v>
      </c>
      <c r="E54" s="1374"/>
      <c r="F54" s="1375"/>
      <c r="G54" s="1373">
        <f>SUM(G42:I53)</f>
        <v>18175</v>
      </c>
      <c r="H54" s="1374"/>
      <c r="I54" s="1375"/>
      <c r="J54" s="1373">
        <f>SUM(J42:L53)</f>
        <v>41</v>
      </c>
      <c r="K54" s="1374"/>
      <c r="L54" s="1375"/>
      <c r="M54" s="1373">
        <f>SUM(M42:O53)</f>
        <v>1474</v>
      </c>
      <c r="N54" s="1374"/>
      <c r="O54" s="1375"/>
      <c r="P54" s="1373">
        <f>SUM(P42:R53)</f>
        <v>93983</v>
      </c>
      <c r="Q54" s="1374"/>
      <c r="R54" s="1375"/>
      <c r="S54" s="1373">
        <f>SUM(S42:U53)</f>
        <v>63035</v>
      </c>
      <c r="T54" s="1374"/>
      <c r="U54" s="1375"/>
      <c r="V54" s="1373">
        <f>SUM(V42:X53)</f>
        <v>50638</v>
      </c>
      <c r="W54" s="1374"/>
      <c r="X54" s="1376"/>
      <c r="Y54" s="87"/>
      <c r="Z54" s="87"/>
      <c r="AA54" s="87"/>
    </row>
    <row r="55" spans="2:33" ht="13.5" customHeight="1" thickBot="1"/>
    <row r="56" spans="2:33" ht="13.5" customHeight="1" thickBot="1">
      <c r="B56" s="1377" t="s">
        <v>425</v>
      </c>
      <c r="C56" s="1378"/>
      <c r="D56" s="1379">
        <v>113709</v>
      </c>
      <c r="E56" s="1380"/>
      <c r="F56" s="1381"/>
      <c r="G56" s="1379">
        <v>14433</v>
      </c>
      <c r="H56" s="1380"/>
      <c r="I56" s="1381"/>
      <c r="J56" s="1379">
        <v>39</v>
      </c>
      <c r="K56" s="1380"/>
      <c r="L56" s="1381"/>
      <c r="M56" s="1379">
        <v>1456</v>
      </c>
      <c r="N56" s="1380"/>
      <c r="O56" s="1381"/>
      <c r="P56" s="1379">
        <v>97781</v>
      </c>
      <c r="Q56" s="1380"/>
      <c r="R56" s="1381"/>
      <c r="S56" s="1379">
        <v>58164</v>
      </c>
      <c r="T56" s="1380"/>
      <c r="U56" s="1381"/>
      <c r="V56" s="1380">
        <v>55545</v>
      </c>
      <c r="W56" s="1380"/>
      <c r="X56" s="1382"/>
      <c r="Y56" s="87"/>
      <c r="Z56" s="87"/>
      <c r="AA56" s="87"/>
    </row>
    <row r="57" spans="2:33" ht="13.5" customHeight="1">
      <c r="B57" s="52" t="s">
        <v>690</v>
      </c>
    </row>
    <row r="58" spans="2:33" ht="17.45" customHeight="1">
      <c r="C58" s="52" t="s">
        <v>547</v>
      </c>
    </row>
    <row r="59" spans="2:33" ht="17.45" customHeight="1">
      <c r="C59" s="52" t="s">
        <v>665</v>
      </c>
    </row>
    <row r="60" spans="2:33" ht="18" customHeight="1"/>
    <row r="61" spans="2:33" ht="18" customHeight="1"/>
    <row r="62" spans="2:33" ht="18" customHeight="1"/>
    <row r="63" spans="2:33" ht="18" customHeight="1"/>
    <row r="64" spans="2:33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</sheetData>
  <mergeCells count="354">
    <mergeCell ref="S54:U54"/>
    <mergeCell ref="V54:X54"/>
    <mergeCell ref="B56:C56"/>
    <mergeCell ref="D56:F56"/>
    <mergeCell ref="G56:I56"/>
    <mergeCell ref="J56:L56"/>
    <mergeCell ref="M56:O56"/>
    <mergeCell ref="P56:R56"/>
    <mergeCell ref="S56:U56"/>
    <mergeCell ref="V56:X56"/>
    <mergeCell ref="B54:C54"/>
    <mergeCell ref="D54:F54"/>
    <mergeCell ref="G54:I54"/>
    <mergeCell ref="J54:L54"/>
    <mergeCell ref="M54:O54"/>
    <mergeCell ref="P54:R54"/>
    <mergeCell ref="S52:U52"/>
    <mergeCell ref="V52:X52"/>
    <mergeCell ref="B53:C53"/>
    <mergeCell ref="D53:F53"/>
    <mergeCell ref="G53:I53"/>
    <mergeCell ref="J53:L53"/>
    <mergeCell ref="M53:O53"/>
    <mergeCell ref="P53:R53"/>
    <mergeCell ref="S53:U53"/>
    <mergeCell ref="V53:X53"/>
    <mergeCell ref="B52:C52"/>
    <mergeCell ref="D52:F52"/>
    <mergeCell ref="G52:I52"/>
    <mergeCell ref="J52:L52"/>
    <mergeCell ref="M52:O52"/>
    <mergeCell ref="P52:R52"/>
    <mergeCell ref="S50:U50"/>
    <mergeCell ref="V50:X50"/>
    <mergeCell ref="B51:C51"/>
    <mergeCell ref="D51:F51"/>
    <mergeCell ref="G51:I51"/>
    <mergeCell ref="J51:L51"/>
    <mergeCell ref="M51:O51"/>
    <mergeCell ref="P51:R51"/>
    <mergeCell ref="S51:U51"/>
    <mergeCell ref="V51:X51"/>
    <mergeCell ref="B50:C50"/>
    <mergeCell ref="D50:F50"/>
    <mergeCell ref="G50:I50"/>
    <mergeCell ref="J50:L50"/>
    <mergeCell ref="M50:O50"/>
    <mergeCell ref="P50:R50"/>
    <mergeCell ref="S48:U48"/>
    <mergeCell ref="V48:X48"/>
    <mergeCell ref="B49:C49"/>
    <mergeCell ref="D49:F49"/>
    <mergeCell ref="G49:I49"/>
    <mergeCell ref="J49:L49"/>
    <mergeCell ref="M49:O49"/>
    <mergeCell ref="P49:R49"/>
    <mergeCell ref="S49:U49"/>
    <mergeCell ref="V49:X49"/>
    <mergeCell ref="B48:C48"/>
    <mergeCell ref="D48:F48"/>
    <mergeCell ref="G48:I48"/>
    <mergeCell ref="J48:L48"/>
    <mergeCell ref="M48:O48"/>
    <mergeCell ref="P48:R48"/>
    <mergeCell ref="S46:U46"/>
    <mergeCell ref="V46:X46"/>
    <mergeCell ref="B47:C47"/>
    <mergeCell ref="D47:F47"/>
    <mergeCell ref="G47:I47"/>
    <mergeCell ref="J47:L47"/>
    <mergeCell ref="M47:O47"/>
    <mergeCell ref="P47:R47"/>
    <mergeCell ref="S47:U47"/>
    <mergeCell ref="V47:X47"/>
    <mergeCell ref="B46:C46"/>
    <mergeCell ref="D46:F46"/>
    <mergeCell ref="G46:I46"/>
    <mergeCell ref="J46:L46"/>
    <mergeCell ref="M46:O46"/>
    <mergeCell ref="P46:R46"/>
    <mergeCell ref="S44:U44"/>
    <mergeCell ref="V44:X44"/>
    <mergeCell ref="B45:C45"/>
    <mergeCell ref="D45:F45"/>
    <mergeCell ref="G45:I45"/>
    <mergeCell ref="J45:L45"/>
    <mergeCell ref="M45:O45"/>
    <mergeCell ref="P45:R45"/>
    <mergeCell ref="S45:U45"/>
    <mergeCell ref="V45:X45"/>
    <mergeCell ref="B44:C44"/>
    <mergeCell ref="D44:F44"/>
    <mergeCell ref="G44:I44"/>
    <mergeCell ref="J44:L44"/>
    <mergeCell ref="M44:O44"/>
    <mergeCell ref="P44:R44"/>
    <mergeCell ref="S42:U42"/>
    <mergeCell ref="V42:X42"/>
    <mergeCell ref="B43:C43"/>
    <mergeCell ref="D43:F43"/>
    <mergeCell ref="G43:I43"/>
    <mergeCell ref="J43:L43"/>
    <mergeCell ref="M43:O43"/>
    <mergeCell ref="P43:R43"/>
    <mergeCell ref="S43:U43"/>
    <mergeCell ref="V43:X43"/>
    <mergeCell ref="B42:C42"/>
    <mergeCell ref="D42:F42"/>
    <mergeCell ref="G42:I42"/>
    <mergeCell ref="J42:L42"/>
    <mergeCell ref="M42:O42"/>
    <mergeCell ref="P42:R42"/>
    <mergeCell ref="B40:C41"/>
    <mergeCell ref="D40:F41"/>
    <mergeCell ref="G40:R40"/>
    <mergeCell ref="S40:X40"/>
    <mergeCell ref="G41:I41"/>
    <mergeCell ref="J41:L41"/>
    <mergeCell ref="M41:O41"/>
    <mergeCell ref="P41:R41"/>
    <mergeCell ref="S41:U41"/>
    <mergeCell ref="V41:X41"/>
    <mergeCell ref="V36:X36"/>
    <mergeCell ref="Y36:AA36"/>
    <mergeCell ref="O37:R37"/>
    <mergeCell ref="S37:U37"/>
    <mergeCell ref="V37:X37"/>
    <mergeCell ref="Y37:AA37"/>
    <mergeCell ref="B36:E36"/>
    <mergeCell ref="F36:H36"/>
    <mergeCell ref="I36:K36"/>
    <mergeCell ref="L36:N36"/>
    <mergeCell ref="O36:R36"/>
    <mergeCell ref="S36:U36"/>
    <mergeCell ref="B34:E34"/>
    <mergeCell ref="F34:H34"/>
    <mergeCell ref="I34:K34"/>
    <mergeCell ref="L34:N34"/>
    <mergeCell ref="B35:E35"/>
    <mergeCell ref="F35:H35"/>
    <mergeCell ref="I35:K35"/>
    <mergeCell ref="L35:N35"/>
    <mergeCell ref="O32:R32"/>
    <mergeCell ref="S32:U32"/>
    <mergeCell ref="V32:X32"/>
    <mergeCell ref="Y32:AA32"/>
    <mergeCell ref="O33:R33"/>
    <mergeCell ref="S33:U33"/>
    <mergeCell ref="V33:X33"/>
    <mergeCell ref="Y33:AA33"/>
    <mergeCell ref="V30:X30"/>
    <mergeCell ref="Y30:AA30"/>
    <mergeCell ref="B31:E31"/>
    <mergeCell ref="F31:H31"/>
    <mergeCell ref="I31:K31"/>
    <mergeCell ref="L31:N31"/>
    <mergeCell ref="O31:R31"/>
    <mergeCell ref="S31:U31"/>
    <mergeCell ref="V31:X31"/>
    <mergeCell ref="Y31:AA31"/>
    <mergeCell ref="B30:E30"/>
    <mergeCell ref="F30:H30"/>
    <mergeCell ref="I30:K30"/>
    <mergeCell ref="L30:N30"/>
    <mergeCell ref="O30:R30"/>
    <mergeCell ref="S30:U30"/>
    <mergeCell ref="V28:X28"/>
    <mergeCell ref="Y28:AA28"/>
    <mergeCell ref="B29:E29"/>
    <mergeCell ref="F29:H29"/>
    <mergeCell ref="I29:K29"/>
    <mergeCell ref="L29:N29"/>
    <mergeCell ref="O29:R29"/>
    <mergeCell ref="S29:U29"/>
    <mergeCell ref="V29:X29"/>
    <mergeCell ref="Y29:AA29"/>
    <mergeCell ref="B28:E28"/>
    <mergeCell ref="F28:H28"/>
    <mergeCell ref="I28:K28"/>
    <mergeCell ref="L28:N28"/>
    <mergeCell ref="O28:R28"/>
    <mergeCell ref="S28:U28"/>
    <mergeCell ref="V26:X26"/>
    <mergeCell ref="Y26:AA26"/>
    <mergeCell ref="B27:E27"/>
    <mergeCell ref="F27:H27"/>
    <mergeCell ref="I27:K27"/>
    <mergeCell ref="L27:N27"/>
    <mergeCell ref="O27:R27"/>
    <mergeCell ref="S27:U27"/>
    <mergeCell ref="V27:X27"/>
    <mergeCell ref="Y27:AA27"/>
    <mergeCell ref="B26:E26"/>
    <mergeCell ref="F26:H26"/>
    <mergeCell ref="I26:K26"/>
    <mergeCell ref="L26:N26"/>
    <mergeCell ref="O26:R26"/>
    <mergeCell ref="S26:U26"/>
    <mergeCell ref="V24:X24"/>
    <mergeCell ref="Y24:AA24"/>
    <mergeCell ref="B25:E25"/>
    <mergeCell ref="F25:H25"/>
    <mergeCell ref="I25:K25"/>
    <mergeCell ref="L25:N25"/>
    <mergeCell ref="O25:R25"/>
    <mergeCell ref="S25:U25"/>
    <mergeCell ref="V25:X25"/>
    <mergeCell ref="Y25:AA25"/>
    <mergeCell ref="B24:E24"/>
    <mergeCell ref="F24:H24"/>
    <mergeCell ref="I24:K24"/>
    <mergeCell ref="L24:N24"/>
    <mergeCell ref="O24:R24"/>
    <mergeCell ref="S24:U24"/>
    <mergeCell ref="V22:X22"/>
    <mergeCell ref="Y22:AA22"/>
    <mergeCell ref="B23:E23"/>
    <mergeCell ref="F23:H23"/>
    <mergeCell ref="I23:K23"/>
    <mergeCell ref="L23:N23"/>
    <mergeCell ref="O23:R23"/>
    <mergeCell ref="S23:U23"/>
    <mergeCell ref="V23:X23"/>
    <mergeCell ref="Y23:AA23"/>
    <mergeCell ref="B22:E22"/>
    <mergeCell ref="F22:H22"/>
    <mergeCell ref="I22:K22"/>
    <mergeCell ref="L22:N22"/>
    <mergeCell ref="O22:R22"/>
    <mergeCell ref="S22:U22"/>
    <mergeCell ref="V20:X20"/>
    <mergeCell ref="Y20:AA20"/>
    <mergeCell ref="B21:E21"/>
    <mergeCell ref="F21:H21"/>
    <mergeCell ref="I21:K21"/>
    <mergeCell ref="L21:N21"/>
    <mergeCell ref="O21:R21"/>
    <mergeCell ref="S21:U21"/>
    <mergeCell ref="V21:X21"/>
    <mergeCell ref="Y21:AA21"/>
    <mergeCell ref="B20:E20"/>
    <mergeCell ref="F20:H20"/>
    <mergeCell ref="I20:K20"/>
    <mergeCell ref="L20:N20"/>
    <mergeCell ref="O20:R20"/>
    <mergeCell ref="S20:U20"/>
    <mergeCell ref="V18:X18"/>
    <mergeCell ref="Y18:AA18"/>
    <mergeCell ref="B19:E19"/>
    <mergeCell ref="F19:H19"/>
    <mergeCell ref="I19:K19"/>
    <mergeCell ref="L19:N19"/>
    <mergeCell ref="O19:R19"/>
    <mergeCell ref="S19:U19"/>
    <mergeCell ref="V19:X19"/>
    <mergeCell ref="Y19:AA19"/>
    <mergeCell ref="B18:E18"/>
    <mergeCell ref="F18:H18"/>
    <mergeCell ref="I18:K18"/>
    <mergeCell ref="L18:N18"/>
    <mergeCell ref="O18:R18"/>
    <mergeCell ref="S18:U18"/>
    <mergeCell ref="V16:X16"/>
    <mergeCell ref="Y16:AA16"/>
    <mergeCell ref="B17:E17"/>
    <mergeCell ref="F17:H17"/>
    <mergeCell ref="I17:K17"/>
    <mergeCell ref="L17:N17"/>
    <mergeCell ref="O17:R17"/>
    <mergeCell ref="S17:U17"/>
    <mergeCell ref="V17:X17"/>
    <mergeCell ref="Y17:AA17"/>
    <mergeCell ref="B16:E16"/>
    <mergeCell ref="F16:H16"/>
    <mergeCell ref="I16:K16"/>
    <mergeCell ref="L16:N16"/>
    <mergeCell ref="O16:R16"/>
    <mergeCell ref="S16:U16"/>
    <mergeCell ref="V14:X14"/>
    <mergeCell ref="Y14:AA14"/>
    <mergeCell ref="B15:E15"/>
    <mergeCell ref="F15:H15"/>
    <mergeCell ref="I15:K15"/>
    <mergeCell ref="L15:N15"/>
    <mergeCell ref="O15:R15"/>
    <mergeCell ref="S15:U15"/>
    <mergeCell ref="V15:X15"/>
    <mergeCell ref="Y15:AA15"/>
    <mergeCell ref="B14:E14"/>
    <mergeCell ref="F14:H14"/>
    <mergeCell ref="I14:K14"/>
    <mergeCell ref="L14:N14"/>
    <mergeCell ref="O14:R14"/>
    <mergeCell ref="S14:U14"/>
    <mergeCell ref="S10:U10"/>
    <mergeCell ref="V12:X12"/>
    <mergeCell ref="Y12:AA12"/>
    <mergeCell ref="B13:E13"/>
    <mergeCell ref="F13:H13"/>
    <mergeCell ref="I13:K13"/>
    <mergeCell ref="L13:N13"/>
    <mergeCell ref="O13:R13"/>
    <mergeCell ref="S13:U13"/>
    <mergeCell ref="V13:X13"/>
    <mergeCell ref="Y13:AA13"/>
    <mergeCell ref="B12:E12"/>
    <mergeCell ref="F12:H12"/>
    <mergeCell ref="I12:K12"/>
    <mergeCell ref="L12:N12"/>
    <mergeCell ref="O12:R12"/>
    <mergeCell ref="S12:U12"/>
    <mergeCell ref="B9:E9"/>
    <mergeCell ref="F9:H9"/>
    <mergeCell ref="I9:K9"/>
    <mergeCell ref="L9:N9"/>
    <mergeCell ref="O9:R9"/>
    <mergeCell ref="S9:U9"/>
    <mergeCell ref="V9:X9"/>
    <mergeCell ref="Y9:AA9"/>
    <mergeCell ref="V10:X10"/>
    <mergeCell ref="Y10:AA10"/>
    <mergeCell ref="B11:E11"/>
    <mergeCell ref="F11:H11"/>
    <mergeCell ref="I11:K11"/>
    <mergeCell ref="L11:N11"/>
    <mergeCell ref="O11:R11"/>
    <mergeCell ref="S11:U11"/>
    <mergeCell ref="V11:X11"/>
    <mergeCell ref="Y11:AA11"/>
    <mergeCell ref="B10:E10"/>
    <mergeCell ref="F10:H10"/>
    <mergeCell ref="I10:K10"/>
    <mergeCell ref="L10:N10"/>
    <mergeCell ref="O10:R10"/>
    <mergeCell ref="I7:K7"/>
    <mergeCell ref="V7:X7"/>
    <mergeCell ref="B8:E8"/>
    <mergeCell ref="F8:H8"/>
    <mergeCell ref="I8:K8"/>
    <mergeCell ref="L8:N8"/>
    <mergeCell ref="O8:R8"/>
    <mergeCell ref="S8:U8"/>
    <mergeCell ref="V8:X8"/>
    <mergeCell ref="B5:E7"/>
    <mergeCell ref="F5:N5"/>
    <mergeCell ref="O5:R7"/>
    <mergeCell ref="S5:AA5"/>
    <mergeCell ref="F6:H7"/>
    <mergeCell ref="I6:K6"/>
    <mergeCell ref="L6:N7"/>
    <mergeCell ref="S6:U7"/>
    <mergeCell ref="V6:X6"/>
    <mergeCell ref="Y6:AA7"/>
    <mergeCell ref="Y8:AA8"/>
  </mergeCells>
  <phoneticPr fontId="2"/>
  <pageMargins left="0.43307086614173229" right="0.39370078740157483" top="0.59055118110236227" bottom="0.31496062992125984" header="0.51181102362204722" footer="0.23622047244094491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BR70"/>
  <sheetViews>
    <sheetView view="pageBreakPreview" zoomScaleNormal="100" zoomScaleSheetLayoutView="100" workbookViewId="0">
      <selection activeCell="BX28" sqref="BX28"/>
    </sheetView>
  </sheetViews>
  <sheetFormatPr defaultColWidth="9" defaultRowHeight="13.5"/>
  <cols>
    <col min="1" max="1" width="2.625" style="10" customWidth="1"/>
    <col min="2" max="17" width="2.25" style="10" customWidth="1"/>
    <col min="18" max="18" width="3.125" style="10" customWidth="1"/>
    <col min="19" max="19" width="2.125" style="10" customWidth="1"/>
    <col min="20" max="22" width="2.25" style="10" customWidth="1"/>
    <col min="23" max="23" width="2.75" style="10" customWidth="1"/>
    <col min="24" max="24" width="2.875" style="10" customWidth="1"/>
    <col min="25" max="30" width="2.25" style="10" customWidth="1"/>
    <col min="31" max="31" width="3.25" style="10" customWidth="1"/>
    <col min="32" max="32" width="2.625" style="10" customWidth="1"/>
    <col min="33" max="33" width="3.375" style="10" customWidth="1"/>
    <col min="34" max="34" width="2.5" style="10" customWidth="1"/>
    <col min="35" max="37" width="2.625" style="10" customWidth="1"/>
    <col min="38" max="38" width="1.875" style="10" customWidth="1"/>
    <col min="39" max="41" width="2.625" style="10" customWidth="1"/>
    <col min="42" max="42" width="3.75" style="10" customWidth="1"/>
    <col min="43" max="43" width="11.75" style="10" hidden="1" customWidth="1"/>
    <col min="44" max="44" width="25.25" style="44" hidden="1" customWidth="1"/>
    <col min="45" max="57" width="4" style="44" hidden="1" customWidth="1"/>
    <col min="58" max="63" width="0" style="44" hidden="1" customWidth="1"/>
    <col min="64" max="70" width="9" style="44"/>
    <col min="71" max="16384" width="9" style="10"/>
  </cols>
  <sheetData>
    <row r="1" spans="2:38" ht="12" customHeight="1"/>
    <row r="2" spans="2:38" ht="16.149999999999999" customHeight="1">
      <c r="B2" s="89" t="s">
        <v>168</v>
      </c>
    </row>
    <row r="3" spans="2:38" ht="5.0999999999999996" customHeight="1" thickBot="1">
      <c r="B3" s="24"/>
    </row>
    <row r="4" spans="2:38" ht="16.149999999999999" customHeight="1">
      <c r="B4" s="1265" t="s">
        <v>149</v>
      </c>
      <c r="C4" s="1266"/>
      <c r="D4" s="1266"/>
      <c r="E4" s="1266"/>
      <c r="F4" s="1266"/>
      <c r="G4" s="1267"/>
      <c r="H4" s="703">
        <v>6</v>
      </c>
      <c r="I4" s="697"/>
      <c r="J4" s="45"/>
      <c r="K4" s="46"/>
      <c r="L4" s="45"/>
      <c r="M4" s="47"/>
      <c r="N4" s="46"/>
      <c r="O4" s="46"/>
      <c r="P4" s="45"/>
      <c r="Q4" s="47"/>
      <c r="R4" s="46"/>
      <c r="S4" s="46"/>
      <c r="T4" s="45"/>
      <c r="U4" s="47"/>
      <c r="V4" s="46"/>
      <c r="W4" s="46"/>
      <c r="X4" s="45"/>
      <c r="Y4" s="47"/>
      <c r="Z4" s="703">
        <v>7</v>
      </c>
      <c r="AA4" s="697"/>
      <c r="AB4" s="45"/>
      <c r="AC4" s="47"/>
      <c r="AD4" s="46"/>
      <c r="AE4" s="46"/>
      <c r="AF4" s="1498" t="s">
        <v>495</v>
      </c>
      <c r="AG4" s="1499"/>
      <c r="AH4" s="1500"/>
      <c r="AJ4" s="1406" t="s">
        <v>548</v>
      </c>
      <c r="AK4" s="1407"/>
      <c r="AL4" s="1408"/>
    </row>
    <row r="5" spans="2:38" ht="16.149999999999999" customHeight="1">
      <c r="B5" s="48"/>
      <c r="C5" s="44"/>
      <c r="D5" s="44"/>
      <c r="E5" s="44"/>
      <c r="F5" s="44"/>
      <c r="G5" s="44"/>
      <c r="H5" s="1015" t="s">
        <v>496</v>
      </c>
      <c r="I5" s="1014"/>
      <c r="J5" s="49"/>
      <c r="K5" s="44"/>
      <c r="L5" s="49"/>
      <c r="M5" s="50"/>
      <c r="N5" s="44"/>
      <c r="O5" s="44"/>
      <c r="P5" s="49"/>
      <c r="Q5" s="50"/>
      <c r="R5" s="44"/>
      <c r="S5" s="44"/>
      <c r="T5" s="49"/>
      <c r="U5" s="50"/>
      <c r="V5" s="44"/>
      <c r="W5" s="44"/>
      <c r="X5" s="49"/>
      <c r="Y5" s="50"/>
      <c r="Z5" s="1015" t="s">
        <v>496</v>
      </c>
      <c r="AA5" s="1014"/>
      <c r="AB5" s="49"/>
      <c r="AC5" s="50"/>
      <c r="AD5" s="44"/>
      <c r="AE5" s="44"/>
      <c r="AF5" s="1501"/>
      <c r="AG5" s="1502"/>
      <c r="AH5" s="1503"/>
      <c r="AJ5" s="1490"/>
      <c r="AK5" s="1491"/>
      <c r="AL5" s="1492"/>
    </row>
    <row r="6" spans="2:38" ht="16.149999999999999" customHeight="1">
      <c r="B6" s="1507" t="s">
        <v>150</v>
      </c>
      <c r="C6" s="1508"/>
      <c r="D6" s="1508"/>
      <c r="E6" s="1508"/>
      <c r="F6" s="1508"/>
      <c r="G6" s="1509"/>
      <c r="H6" s="704">
        <v>4</v>
      </c>
      <c r="I6" s="700"/>
      <c r="J6" s="704">
        <v>5</v>
      </c>
      <c r="K6" s="700"/>
      <c r="L6" s="704">
        <v>6</v>
      </c>
      <c r="M6" s="700"/>
      <c r="N6" s="704">
        <v>7</v>
      </c>
      <c r="O6" s="700"/>
      <c r="P6" s="704">
        <v>8</v>
      </c>
      <c r="Q6" s="700"/>
      <c r="R6" s="704">
        <v>9</v>
      </c>
      <c r="S6" s="700"/>
      <c r="T6" s="704">
        <v>10</v>
      </c>
      <c r="U6" s="700"/>
      <c r="V6" s="704">
        <v>11</v>
      </c>
      <c r="W6" s="700"/>
      <c r="X6" s="704">
        <v>12</v>
      </c>
      <c r="Y6" s="700"/>
      <c r="Z6" s="704">
        <v>1</v>
      </c>
      <c r="AA6" s="700"/>
      <c r="AB6" s="704">
        <v>2</v>
      </c>
      <c r="AC6" s="700"/>
      <c r="AD6" s="704">
        <v>3</v>
      </c>
      <c r="AE6" s="886"/>
      <c r="AF6" s="1504"/>
      <c r="AG6" s="1505"/>
      <c r="AH6" s="1506"/>
      <c r="AJ6" s="1409"/>
      <c r="AK6" s="1410"/>
      <c r="AL6" s="1411"/>
    </row>
    <row r="7" spans="2:38" ht="16.149999999999999" customHeight="1">
      <c r="B7" s="1510" t="s">
        <v>166</v>
      </c>
      <c r="C7" s="1511"/>
      <c r="D7" s="687" t="s">
        <v>169</v>
      </c>
      <c r="E7" s="688"/>
      <c r="F7" s="688"/>
      <c r="G7" s="1275"/>
      <c r="H7" s="509">
        <v>22</v>
      </c>
      <c r="I7" s="645"/>
      <c r="J7" s="509">
        <v>24</v>
      </c>
      <c r="K7" s="645"/>
      <c r="L7" s="509">
        <v>22</v>
      </c>
      <c r="M7" s="645"/>
      <c r="N7" s="509">
        <v>24</v>
      </c>
      <c r="O7" s="645"/>
      <c r="P7" s="509">
        <v>21</v>
      </c>
      <c r="Q7" s="645"/>
      <c r="R7" s="509">
        <v>22</v>
      </c>
      <c r="S7" s="645"/>
      <c r="T7" s="509">
        <v>26</v>
      </c>
      <c r="U7" s="645"/>
      <c r="V7" s="509">
        <v>25</v>
      </c>
      <c r="W7" s="645"/>
      <c r="X7" s="509">
        <v>26</v>
      </c>
      <c r="Y7" s="645"/>
      <c r="Z7" s="509">
        <v>26</v>
      </c>
      <c r="AA7" s="645"/>
      <c r="AB7" s="509">
        <v>21</v>
      </c>
      <c r="AC7" s="645"/>
      <c r="AD7" s="509">
        <v>22</v>
      </c>
      <c r="AE7" s="1493"/>
      <c r="AF7" s="1494">
        <f>SUM(H7:AE7)</f>
        <v>281</v>
      </c>
      <c r="AG7" s="1495"/>
      <c r="AH7" s="1496"/>
      <c r="AJ7" s="511">
        <v>258</v>
      </c>
      <c r="AK7" s="510"/>
      <c r="AL7" s="649"/>
    </row>
    <row r="8" spans="2:38" ht="16.149999999999999" customHeight="1">
      <c r="B8" s="1512"/>
      <c r="C8" s="1513"/>
      <c r="D8" s="687" t="s">
        <v>170</v>
      </c>
      <c r="E8" s="688"/>
      <c r="F8" s="688"/>
      <c r="G8" s="1275"/>
      <c r="H8" s="509">
        <v>116</v>
      </c>
      <c r="I8" s="645"/>
      <c r="J8" s="509">
        <v>122</v>
      </c>
      <c r="K8" s="645"/>
      <c r="L8" s="509">
        <v>114</v>
      </c>
      <c r="M8" s="645"/>
      <c r="N8" s="509">
        <v>120</v>
      </c>
      <c r="O8" s="645"/>
      <c r="P8" s="509">
        <v>103</v>
      </c>
      <c r="Q8" s="645"/>
      <c r="R8" s="509">
        <v>113</v>
      </c>
      <c r="S8" s="645"/>
      <c r="T8" s="509">
        <v>135</v>
      </c>
      <c r="U8" s="645"/>
      <c r="V8" s="509">
        <v>123</v>
      </c>
      <c r="W8" s="645"/>
      <c r="X8" s="509">
        <v>120</v>
      </c>
      <c r="Y8" s="645"/>
      <c r="Z8" s="509">
        <v>118</v>
      </c>
      <c r="AA8" s="645"/>
      <c r="AB8" s="509">
        <v>105</v>
      </c>
      <c r="AC8" s="645"/>
      <c r="AD8" s="509">
        <v>111</v>
      </c>
      <c r="AE8" s="1493"/>
      <c r="AF8" s="1494">
        <f>SUM(H8:AE8)</f>
        <v>1400</v>
      </c>
      <c r="AG8" s="1495"/>
      <c r="AH8" s="1496"/>
      <c r="AJ8" s="511">
        <v>1335</v>
      </c>
      <c r="AK8" s="510"/>
      <c r="AL8" s="649"/>
    </row>
    <row r="9" spans="2:38" ht="16.149999999999999" customHeight="1" thickBot="1">
      <c r="B9" s="1497" t="s">
        <v>374</v>
      </c>
      <c r="C9" s="1326"/>
      <c r="D9" s="1326"/>
      <c r="E9" s="1326"/>
      <c r="F9" s="1326"/>
      <c r="G9" s="1327"/>
      <c r="H9" s="480">
        <v>333</v>
      </c>
      <c r="I9" s="623"/>
      <c r="J9" s="480">
        <v>358</v>
      </c>
      <c r="K9" s="623"/>
      <c r="L9" s="480">
        <v>375</v>
      </c>
      <c r="M9" s="623"/>
      <c r="N9" s="480">
        <v>390</v>
      </c>
      <c r="O9" s="623"/>
      <c r="P9" s="480">
        <v>442</v>
      </c>
      <c r="Q9" s="623"/>
      <c r="R9" s="480">
        <v>326</v>
      </c>
      <c r="S9" s="623"/>
      <c r="T9" s="480">
        <v>375</v>
      </c>
      <c r="U9" s="623"/>
      <c r="V9" s="480">
        <v>340</v>
      </c>
      <c r="W9" s="623"/>
      <c r="X9" s="480">
        <v>260</v>
      </c>
      <c r="Y9" s="623"/>
      <c r="Z9" s="480">
        <v>260</v>
      </c>
      <c r="AA9" s="623"/>
      <c r="AB9" s="480">
        <v>326</v>
      </c>
      <c r="AC9" s="623"/>
      <c r="AD9" s="480">
        <v>356</v>
      </c>
      <c r="AE9" s="1485"/>
      <c r="AF9" s="1486">
        <f>SUM(H9:AE9)</f>
        <v>4141</v>
      </c>
      <c r="AG9" s="1487"/>
      <c r="AH9" s="1488"/>
      <c r="AJ9" s="482">
        <v>4583</v>
      </c>
      <c r="AK9" s="481"/>
      <c r="AL9" s="627"/>
    </row>
    <row r="10" spans="2:38" ht="11.65" customHeight="1"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</row>
    <row r="11" spans="2:38" ht="16.149999999999999" customHeight="1">
      <c r="B11" s="89" t="s">
        <v>414</v>
      </c>
    </row>
    <row r="12" spans="2:38" ht="5.0999999999999996" customHeight="1" thickBot="1">
      <c r="B12" s="24"/>
    </row>
    <row r="13" spans="2:38" ht="16.149999999999999" customHeight="1">
      <c r="B13" s="1265" t="s">
        <v>149</v>
      </c>
      <c r="C13" s="1266"/>
      <c r="D13" s="1266"/>
      <c r="E13" s="1266"/>
      <c r="F13" s="1266"/>
      <c r="G13" s="1267"/>
      <c r="H13" s="1074">
        <v>6</v>
      </c>
      <c r="I13" s="1074"/>
      <c r="J13" s="45"/>
      <c r="K13" s="46"/>
      <c r="L13" s="45"/>
      <c r="M13" s="47"/>
      <c r="N13" s="46"/>
      <c r="O13" s="46"/>
      <c r="P13" s="45"/>
      <c r="Q13" s="47"/>
      <c r="R13" s="46"/>
      <c r="S13" s="46"/>
      <c r="T13" s="45"/>
      <c r="U13" s="47"/>
      <c r="V13" s="46"/>
      <c r="W13" s="46"/>
      <c r="X13" s="45"/>
      <c r="Y13" s="47"/>
      <c r="Z13" s="696">
        <v>7</v>
      </c>
      <c r="AA13" s="696"/>
      <c r="AB13" s="45"/>
      <c r="AC13" s="47"/>
      <c r="AD13" s="46"/>
      <c r="AE13" s="47"/>
      <c r="AF13" s="767" t="s">
        <v>238</v>
      </c>
      <c r="AG13" s="1469"/>
      <c r="AH13" s="259"/>
      <c r="AI13" s="1406" t="s">
        <v>81</v>
      </c>
      <c r="AJ13" s="1407"/>
      <c r="AK13" s="1408"/>
    </row>
    <row r="14" spans="2:38" ht="16.149999999999999" customHeight="1">
      <c r="B14" s="48"/>
      <c r="C14" s="44"/>
      <c r="D14" s="44"/>
      <c r="E14" s="44"/>
      <c r="F14" s="44"/>
      <c r="G14" s="44"/>
      <c r="H14" s="878" t="s">
        <v>496</v>
      </c>
      <c r="I14" s="878"/>
      <c r="J14" s="49"/>
      <c r="K14" s="44"/>
      <c r="L14" s="49"/>
      <c r="M14" s="50"/>
      <c r="N14" s="44"/>
      <c r="O14" s="44"/>
      <c r="P14" s="49"/>
      <c r="Q14" s="50"/>
      <c r="R14" s="44"/>
      <c r="S14" s="44"/>
      <c r="T14" s="49"/>
      <c r="U14" s="50"/>
      <c r="V14" s="44"/>
      <c r="W14" s="44"/>
      <c r="X14" s="49"/>
      <c r="Y14" s="50"/>
      <c r="Z14" s="1257" t="s">
        <v>496</v>
      </c>
      <c r="AA14" s="1257"/>
      <c r="AB14" s="49"/>
      <c r="AC14" s="50"/>
      <c r="AD14" s="44"/>
      <c r="AE14" s="50"/>
      <c r="AF14" s="769"/>
      <c r="AG14" s="1471"/>
      <c r="AH14" s="259"/>
      <c r="AI14" s="1490"/>
      <c r="AJ14" s="1491"/>
      <c r="AK14" s="1492"/>
    </row>
    <row r="15" spans="2:38" ht="16.149999999999999" customHeight="1">
      <c r="B15" s="1277" t="s">
        <v>150</v>
      </c>
      <c r="C15" s="1278"/>
      <c r="D15" s="1278"/>
      <c r="E15" s="1278"/>
      <c r="F15" s="1278"/>
      <c r="G15" s="1279"/>
      <c r="H15" s="878">
        <v>4</v>
      </c>
      <c r="I15" s="878"/>
      <c r="J15" s="1015">
        <v>5</v>
      </c>
      <c r="K15" s="1257"/>
      <c r="L15" s="1015">
        <v>6</v>
      </c>
      <c r="M15" s="1014"/>
      <c r="N15" s="1257">
        <v>7</v>
      </c>
      <c r="O15" s="1257"/>
      <c r="P15" s="1015">
        <v>8</v>
      </c>
      <c r="Q15" s="1014"/>
      <c r="R15" s="1257">
        <v>9</v>
      </c>
      <c r="S15" s="1257"/>
      <c r="T15" s="1015">
        <v>10</v>
      </c>
      <c r="U15" s="1014"/>
      <c r="V15" s="1257">
        <v>11</v>
      </c>
      <c r="W15" s="1257"/>
      <c r="X15" s="1015">
        <v>12</v>
      </c>
      <c r="Y15" s="1014"/>
      <c r="Z15" s="1257">
        <v>1</v>
      </c>
      <c r="AA15" s="1257"/>
      <c r="AB15" s="1015">
        <v>2</v>
      </c>
      <c r="AC15" s="1014"/>
      <c r="AD15" s="1257">
        <v>3</v>
      </c>
      <c r="AE15" s="1014"/>
      <c r="AF15" s="783"/>
      <c r="AG15" s="1489"/>
      <c r="AH15" s="259"/>
      <c r="AI15" s="1409"/>
      <c r="AJ15" s="1410"/>
      <c r="AK15" s="1411"/>
    </row>
    <row r="16" spans="2:38" ht="16.149999999999999" customHeight="1">
      <c r="B16" s="1476" t="s">
        <v>80</v>
      </c>
      <c r="C16" s="1477"/>
      <c r="D16" s="1478"/>
      <c r="E16" s="687" t="s">
        <v>166</v>
      </c>
      <c r="F16" s="688"/>
      <c r="G16" s="1275"/>
      <c r="H16" s="645">
        <v>1</v>
      </c>
      <c r="I16" s="935"/>
      <c r="J16" s="935">
        <v>2</v>
      </c>
      <c r="K16" s="935"/>
      <c r="L16" s="935">
        <v>1</v>
      </c>
      <c r="M16" s="935"/>
      <c r="N16" s="935">
        <v>1</v>
      </c>
      <c r="O16" s="935"/>
      <c r="P16" s="935">
        <v>2</v>
      </c>
      <c r="Q16" s="935"/>
      <c r="R16" s="935">
        <v>1</v>
      </c>
      <c r="S16" s="935"/>
      <c r="T16" s="935">
        <v>4</v>
      </c>
      <c r="U16" s="935"/>
      <c r="V16" s="935">
        <v>0</v>
      </c>
      <c r="W16" s="935"/>
      <c r="X16" s="935">
        <v>4</v>
      </c>
      <c r="Y16" s="935"/>
      <c r="Z16" s="935">
        <v>0</v>
      </c>
      <c r="AA16" s="935"/>
      <c r="AB16" s="935">
        <v>1</v>
      </c>
      <c r="AC16" s="935"/>
      <c r="AD16" s="935">
        <v>0</v>
      </c>
      <c r="AE16" s="935"/>
      <c r="AF16" s="935">
        <f>SUM(H16:AE16)</f>
        <v>17</v>
      </c>
      <c r="AG16" s="936"/>
      <c r="AH16" s="51"/>
      <c r="AI16" s="1472">
        <v>19</v>
      </c>
      <c r="AJ16" s="935"/>
      <c r="AK16" s="936"/>
    </row>
    <row r="17" spans="2:68" ht="16.149999999999999" customHeight="1">
      <c r="B17" s="1479"/>
      <c r="C17" s="1480"/>
      <c r="D17" s="1481"/>
      <c r="E17" s="687" t="s">
        <v>290</v>
      </c>
      <c r="F17" s="688"/>
      <c r="G17" s="1275"/>
      <c r="H17" s="645">
        <v>0</v>
      </c>
      <c r="I17" s="935"/>
      <c r="J17" s="935">
        <v>0</v>
      </c>
      <c r="K17" s="935"/>
      <c r="L17" s="1473">
        <v>0</v>
      </c>
      <c r="M17" s="1473"/>
      <c r="N17" s="935">
        <v>0</v>
      </c>
      <c r="O17" s="935"/>
      <c r="P17" s="935">
        <v>0</v>
      </c>
      <c r="Q17" s="935"/>
      <c r="R17" s="935">
        <v>0</v>
      </c>
      <c r="S17" s="935"/>
      <c r="T17" s="935">
        <v>0</v>
      </c>
      <c r="U17" s="935"/>
      <c r="V17" s="935">
        <v>0</v>
      </c>
      <c r="W17" s="935"/>
      <c r="X17" s="935">
        <v>0</v>
      </c>
      <c r="Y17" s="935"/>
      <c r="Z17" s="935">
        <v>0</v>
      </c>
      <c r="AA17" s="935"/>
      <c r="AB17" s="935">
        <v>0</v>
      </c>
      <c r="AC17" s="935"/>
      <c r="AD17" s="935">
        <v>0</v>
      </c>
      <c r="AE17" s="935"/>
      <c r="AF17" s="935">
        <f>SUM(H17:AE17)</f>
        <v>0</v>
      </c>
      <c r="AG17" s="936"/>
      <c r="AH17" s="51"/>
      <c r="AI17" s="1472">
        <v>0</v>
      </c>
      <c r="AJ17" s="935"/>
      <c r="AK17" s="936"/>
    </row>
    <row r="18" spans="2:68" ht="16.149999999999999" customHeight="1" thickBot="1">
      <c r="B18" s="1482"/>
      <c r="C18" s="1483"/>
      <c r="D18" s="1484"/>
      <c r="E18" s="1475" t="s">
        <v>329</v>
      </c>
      <c r="F18" s="1326"/>
      <c r="G18" s="1327"/>
      <c r="H18" s="623">
        <v>5</v>
      </c>
      <c r="I18" s="944"/>
      <c r="J18" s="944">
        <v>5</v>
      </c>
      <c r="K18" s="944"/>
      <c r="L18" s="944">
        <v>0</v>
      </c>
      <c r="M18" s="944"/>
      <c r="N18" s="944">
        <v>1</v>
      </c>
      <c r="O18" s="944"/>
      <c r="P18" s="944">
        <v>24</v>
      </c>
      <c r="Q18" s="944"/>
      <c r="R18" s="944">
        <v>1</v>
      </c>
      <c r="S18" s="944"/>
      <c r="T18" s="944">
        <v>2</v>
      </c>
      <c r="U18" s="944"/>
      <c r="V18" s="944">
        <v>5</v>
      </c>
      <c r="W18" s="944"/>
      <c r="X18" s="944">
        <v>12</v>
      </c>
      <c r="Y18" s="944"/>
      <c r="Z18" s="944">
        <v>1</v>
      </c>
      <c r="AA18" s="944"/>
      <c r="AB18" s="944">
        <v>0</v>
      </c>
      <c r="AC18" s="944"/>
      <c r="AD18" s="944">
        <v>3</v>
      </c>
      <c r="AE18" s="944"/>
      <c r="AF18" s="944">
        <f>SUM(H18:AE18)</f>
        <v>59</v>
      </c>
      <c r="AG18" s="945"/>
      <c r="AH18" s="51"/>
      <c r="AI18" s="1474">
        <v>27</v>
      </c>
      <c r="AJ18" s="944"/>
      <c r="AK18" s="945"/>
    </row>
    <row r="19" spans="2:68" ht="13.15" customHeight="1">
      <c r="C19" s="52" t="s">
        <v>582</v>
      </c>
    </row>
    <row r="20" spans="2:68" ht="10.9" customHeight="1"/>
    <row r="21" spans="2:68">
      <c r="B21" s="89" t="s">
        <v>287</v>
      </c>
    </row>
    <row r="22" spans="2:68" ht="5.0999999999999996" customHeight="1" thickBot="1">
      <c r="B22" s="24"/>
    </row>
    <row r="23" spans="2:68" ht="16.149999999999999" customHeight="1">
      <c r="B23" s="1466" t="s">
        <v>149</v>
      </c>
      <c r="C23" s="1467"/>
      <c r="D23" s="1467"/>
      <c r="E23" s="1467"/>
      <c r="F23" s="1467"/>
      <c r="G23" s="1467"/>
      <c r="H23" s="1074">
        <v>6</v>
      </c>
      <c r="I23" s="1074"/>
      <c r="J23" s="45"/>
      <c r="K23" s="46"/>
      <c r="L23" s="45"/>
      <c r="M23" s="47"/>
      <c r="N23" s="46"/>
      <c r="O23" s="46"/>
      <c r="P23" s="45"/>
      <c r="Q23" s="47"/>
      <c r="R23" s="46"/>
      <c r="S23" s="46"/>
      <c r="T23" s="45"/>
      <c r="U23" s="47"/>
      <c r="V23" s="46"/>
      <c r="W23" s="46"/>
      <c r="X23" s="45"/>
      <c r="Y23" s="46"/>
      <c r="Z23" s="703">
        <v>7</v>
      </c>
      <c r="AA23" s="697"/>
      <c r="AB23" s="46"/>
      <c r="AC23" s="46"/>
      <c r="AD23" s="45"/>
      <c r="AE23" s="46"/>
      <c r="AF23" s="1468" t="s">
        <v>495</v>
      </c>
      <c r="AG23" s="1469"/>
      <c r="AH23" s="53"/>
      <c r="AI23" s="1460" t="s">
        <v>81</v>
      </c>
      <c r="AJ23" s="1461"/>
      <c r="AK23" s="1462"/>
      <c r="AL23" s="288"/>
      <c r="AM23" s="44"/>
      <c r="AS23" s="54"/>
      <c r="AT23" s="54"/>
      <c r="AU23" s="54"/>
      <c r="AV23" s="280"/>
      <c r="BE23" s="280"/>
      <c r="BF23" s="280"/>
      <c r="BK23" s="288"/>
      <c r="BL23" s="288"/>
      <c r="BM23" s="55"/>
      <c r="BN23" s="55"/>
      <c r="BO23" s="56"/>
      <c r="BP23" s="56"/>
    </row>
    <row r="24" spans="2:68" ht="16.149999999999999" customHeight="1">
      <c r="B24" s="48"/>
      <c r="C24" s="44"/>
      <c r="D24" s="44"/>
      <c r="E24" s="44"/>
      <c r="F24" s="44"/>
      <c r="G24" s="50"/>
      <c r="H24" s="878" t="s">
        <v>496</v>
      </c>
      <c r="I24" s="878"/>
      <c r="J24" s="49"/>
      <c r="K24" s="50"/>
      <c r="L24" s="44"/>
      <c r="M24" s="44"/>
      <c r="N24" s="49"/>
      <c r="O24" s="50"/>
      <c r="P24" s="44"/>
      <c r="Q24" s="44"/>
      <c r="R24" s="49"/>
      <c r="S24" s="50"/>
      <c r="T24" s="44"/>
      <c r="U24" s="44"/>
      <c r="V24" s="49"/>
      <c r="W24" s="50"/>
      <c r="X24" s="44"/>
      <c r="Y24" s="44"/>
      <c r="Z24" s="1015" t="s">
        <v>496</v>
      </c>
      <c r="AA24" s="1014"/>
      <c r="AB24" s="44"/>
      <c r="AC24" s="44"/>
      <c r="AD24" s="49"/>
      <c r="AE24" s="44"/>
      <c r="AF24" s="1470"/>
      <c r="AG24" s="1471"/>
      <c r="AH24" s="53"/>
      <c r="AI24" s="1463"/>
      <c r="AJ24" s="688"/>
      <c r="AK24" s="1077"/>
      <c r="AL24" s="288"/>
      <c r="AM24" s="44"/>
      <c r="AV24" s="280"/>
      <c r="BE24" s="280"/>
      <c r="BF24" s="280"/>
      <c r="BK24" s="288"/>
      <c r="BL24" s="288"/>
      <c r="BM24" s="55"/>
      <c r="BN24" s="55"/>
      <c r="BO24" s="56"/>
      <c r="BP24" s="56"/>
    </row>
    <row r="25" spans="2:68" ht="16.149999999999999" customHeight="1">
      <c r="B25" s="1464" t="s">
        <v>150</v>
      </c>
      <c r="C25" s="1465"/>
      <c r="D25" s="1465"/>
      <c r="E25" s="1465"/>
      <c r="F25" s="1465"/>
      <c r="G25" s="1465"/>
      <c r="H25" s="878">
        <v>4</v>
      </c>
      <c r="I25" s="878"/>
      <c r="J25" s="704">
        <v>5</v>
      </c>
      <c r="K25" s="700"/>
      <c r="L25" s="699">
        <v>6</v>
      </c>
      <c r="M25" s="699"/>
      <c r="N25" s="704">
        <v>7</v>
      </c>
      <c r="O25" s="700"/>
      <c r="P25" s="699">
        <v>8</v>
      </c>
      <c r="Q25" s="699"/>
      <c r="R25" s="704">
        <v>9</v>
      </c>
      <c r="S25" s="700"/>
      <c r="T25" s="699">
        <v>10</v>
      </c>
      <c r="U25" s="699"/>
      <c r="V25" s="704">
        <v>11</v>
      </c>
      <c r="W25" s="700"/>
      <c r="X25" s="699">
        <v>12</v>
      </c>
      <c r="Y25" s="699"/>
      <c r="Z25" s="704">
        <v>1</v>
      </c>
      <c r="AA25" s="700"/>
      <c r="AB25" s="699">
        <v>2</v>
      </c>
      <c r="AC25" s="699"/>
      <c r="AD25" s="704">
        <v>3</v>
      </c>
      <c r="AE25" s="699"/>
      <c r="AF25" s="1470"/>
      <c r="AG25" s="1471"/>
      <c r="AH25" s="53"/>
      <c r="AI25" s="1463"/>
      <c r="AJ25" s="688"/>
      <c r="AK25" s="1077"/>
      <c r="AL25" s="288"/>
      <c r="AM25" s="44"/>
      <c r="AS25" s="281"/>
      <c r="AT25" s="281"/>
      <c r="AU25" s="281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K25" s="288"/>
      <c r="BL25" s="288"/>
      <c r="BM25" s="55"/>
      <c r="BN25" s="55"/>
      <c r="BO25" s="56"/>
      <c r="BP25" s="56"/>
    </row>
    <row r="26" spans="2:68" ht="28.9" customHeight="1">
      <c r="B26" s="1420" t="s">
        <v>257</v>
      </c>
      <c r="C26" s="1421"/>
      <c r="D26" s="1251" t="s">
        <v>609</v>
      </c>
      <c r="E26" s="1251"/>
      <c r="F26" s="1251"/>
      <c r="G26" s="1251"/>
      <c r="H26" s="962">
        <v>10</v>
      </c>
      <c r="I26" s="962"/>
      <c r="J26" s="962">
        <v>20</v>
      </c>
      <c r="K26" s="962"/>
      <c r="L26" s="962">
        <v>24</v>
      </c>
      <c r="M26" s="962"/>
      <c r="N26" s="962">
        <v>16</v>
      </c>
      <c r="O26" s="962"/>
      <c r="P26" s="962">
        <v>13</v>
      </c>
      <c r="Q26" s="962"/>
      <c r="R26" s="962">
        <v>20</v>
      </c>
      <c r="S26" s="962"/>
      <c r="T26" s="962">
        <v>21</v>
      </c>
      <c r="U26" s="962"/>
      <c r="V26" s="962">
        <v>9</v>
      </c>
      <c r="W26" s="962"/>
      <c r="X26" s="962">
        <v>9</v>
      </c>
      <c r="Y26" s="962"/>
      <c r="Z26" s="962">
        <v>14</v>
      </c>
      <c r="AA26" s="962"/>
      <c r="AB26" s="962">
        <v>10</v>
      </c>
      <c r="AC26" s="962"/>
      <c r="AD26" s="962">
        <v>6</v>
      </c>
      <c r="AE26" s="1451"/>
      <c r="AF26" s="1452">
        <f>SUM(H26:AE26)</f>
        <v>172</v>
      </c>
      <c r="AG26" s="1295"/>
      <c r="AH26" s="143"/>
      <c r="AI26" s="1413">
        <v>182</v>
      </c>
      <c r="AJ26" s="1453"/>
      <c r="AK26" s="1454"/>
      <c r="AL26" s="280"/>
      <c r="AM26" s="44"/>
      <c r="AS26" s="57"/>
      <c r="AT26" s="280"/>
      <c r="AU26" s="280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</row>
    <row r="27" spans="2:68" ht="16.149999999999999" customHeight="1" thickBot="1">
      <c r="B27" s="1420"/>
      <c r="C27" s="1421"/>
      <c r="D27" s="1228" t="s">
        <v>184</v>
      </c>
      <c r="E27" s="1228"/>
      <c r="F27" s="1228"/>
      <c r="G27" s="1228"/>
      <c r="H27" s="1427">
        <f>AS28+AS29</f>
        <v>7</v>
      </c>
      <c r="I27" s="1428"/>
      <c r="J27" s="1427">
        <f>AT28+AT29</f>
        <v>4</v>
      </c>
      <c r="K27" s="1428"/>
      <c r="L27" s="1427">
        <f>AU28+AU29</f>
        <v>3</v>
      </c>
      <c r="M27" s="1428"/>
      <c r="N27" s="1427">
        <f>AV28+AV29</f>
        <v>9</v>
      </c>
      <c r="O27" s="1428"/>
      <c r="P27" s="1427">
        <f>AW28+AW29</f>
        <v>4</v>
      </c>
      <c r="Q27" s="1428"/>
      <c r="R27" s="1427">
        <f>AX28+AX29</f>
        <v>1</v>
      </c>
      <c r="S27" s="1428"/>
      <c r="T27" s="1450">
        <f>AY28+AY29</f>
        <v>5</v>
      </c>
      <c r="U27" s="1450"/>
      <c r="V27" s="1450">
        <f>AZ28+AZ29</f>
        <v>3</v>
      </c>
      <c r="W27" s="1450"/>
      <c r="X27" s="1450">
        <f>BA28+BA29</f>
        <v>1</v>
      </c>
      <c r="Y27" s="1450"/>
      <c r="Z27" s="1450">
        <f>BB28+BB29</f>
        <v>1</v>
      </c>
      <c r="AA27" s="1450"/>
      <c r="AB27" s="1450">
        <f>BC28+BC29</f>
        <v>2</v>
      </c>
      <c r="AC27" s="1450"/>
      <c r="AD27" s="1450">
        <f>BD28+BD29</f>
        <v>1</v>
      </c>
      <c r="AE27" s="1450"/>
      <c r="AF27" s="1455">
        <f>SUM(H27:AE27)</f>
        <v>41</v>
      </c>
      <c r="AG27" s="1456"/>
      <c r="AH27" s="143"/>
      <c r="AI27" s="1413"/>
      <c r="AJ27" s="1453"/>
      <c r="AK27" s="1454"/>
      <c r="AL27" s="280"/>
      <c r="AM27" s="44"/>
      <c r="AQ27" s="299"/>
      <c r="AR27" s="271" t="s">
        <v>420</v>
      </c>
      <c r="AS27" s="291">
        <v>4</v>
      </c>
      <c r="AT27" s="263">
        <v>5</v>
      </c>
      <c r="AU27" s="263">
        <v>6</v>
      </c>
      <c r="AV27" s="271">
        <v>7</v>
      </c>
      <c r="AW27" s="271">
        <v>8</v>
      </c>
      <c r="AX27" s="271">
        <v>9</v>
      </c>
      <c r="AY27" s="271">
        <v>10</v>
      </c>
      <c r="AZ27" s="271">
        <v>11</v>
      </c>
      <c r="BA27" s="271">
        <v>12</v>
      </c>
      <c r="BB27" s="271">
        <v>1</v>
      </c>
      <c r="BC27" s="271">
        <v>2</v>
      </c>
      <c r="BD27" s="271">
        <v>3</v>
      </c>
      <c r="BE27" s="271" t="s">
        <v>50</v>
      </c>
      <c r="BF27" s="54"/>
      <c r="BG27" s="54"/>
      <c r="BH27" s="54"/>
      <c r="BI27" s="54"/>
      <c r="BJ27" s="54"/>
      <c r="BK27" s="54"/>
      <c r="BL27" s="54"/>
      <c r="BM27" s="280"/>
      <c r="BN27" s="280"/>
      <c r="BO27" s="280"/>
      <c r="BP27" s="280"/>
    </row>
    <row r="28" spans="2:68" ht="16.149999999999999" customHeight="1" thickTop="1" thickBot="1">
      <c r="B28" s="1458"/>
      <c r="C28" s="1459"/>
      <c r="D28" s="1457" t="s">
        <v>237</v>
      </c>
      <c r="E28" s="1457"/>
      <c r="F28" s="1457"/>
      <c r="G28" s="1457"/>
      <c r="H28" s="956">
        <f>SUM(H26:I27)</f>
        <v>17</v>
      </c>
      <c r="I28" s="958"/>
      <c r="J28" s="1443">
        <f t="shared" ref="J28" si="0">SUM(J26:K27)</f>
        <v>24</v>
      </c>
      <c r="K28" s="1443"/>
      <c r="L28" s="1443">
        <f>SUM(L26:M27)</f>
        <v>27</v>
      </c>
      <c r="M28" s="1443"/>
      <c r="N28" s="1443">
        <f>SUM(N26:O27)</f>
        <v>25</v>
      </c>
      <c r="O28" s="1443"/>
      <c r="P28" s="1443">
        <f>SUM(P26:Q27)</f>
        <v>17</v>
      </c>
      <c r="Q28" s="1443"/>
      <c r="R28" s="1443">
        <f>SUM(R26:S27)</f>
        <v>21</v>
      </c>
      <c r="S28" s="1443"/>
      <c r="T28" s="1443">
        <f>SUM(T26:U27)</f>
        <v>26</v>
      </c>
      <c r="U28" s="1443"/>
      <c r="V28" s="1443">
        <f>SUM(V26:W27)</f>
        <v>12</v>
      </c>
      <c r="W28" s="1443"/>
      <c r="X28" s="1443">
        <f>SUM(X26:Y27)</f>
        <v>10</v>
      </c>
      <c r="Y28" s="1443"/>
      <c r="Z28" s="1443">
        <f>SUM(Z26:AA27)</f>
        <v>15</v>
      </c>
      <c r="AA28" s="1443"/>
      <c r="AB28" s="1443">
        <f>SUM(AB26:AC27)</f>
        <v>12</v>
      </c>
      <c r="AC28" s="1443"/>
      <c r="AD28" s="1443">
        <f>SUM(AD26:AE27)</f>
        <v>7</v>
      </c>
      <c r="AE28" s="1444"/>
      <c r="AF28" s="1445">
        <f>SUM(AF26:AG27)</f>
        <v>213</v>
      </c>
      <c r="AG28" s="1446"/>
      <c r="AH28" s="143"/>
      <c r="AI28" s="1413"/>
      <c r="AJ28" s="1453"/>
      <c r="AK28" s="1454"/>
      <c r="AL28" s="280"/>
      <c r="AM28" s="44"/>
      <c r="AQ28" s="1429" t="s">
        <v>257</v>
      </c>
      <c r="AR28" s="299" t="s">
        <v>537</v>
      </c>
      <c r="AS28" s="376">
        <v>0</v>
      </c>
      <c r="AT28" s="376">
        <v>0</v>
      </c>
      <c r="AU28" s="376">
        <v>0</v>
      </c>
      <c r="AV28" s="376">
        <v>0</v>
      </c>
      <c r="AW28" s="376">
        <v>0</v>
      </c>
      <c r="AX28" s="376">
        <v>0</v>
      </c>
      <c r="AY28" s="376">
        <v>0</v>
      </c>
      <c r="AZ28" s="376">
        <v>0</v>
      </c>
      <c r="BA28" s="376">
        <v>0</v>
      </c>
      <c r="BB28" s="376">
        <v>0</v>
      </c>
      <c r="BC28" s="376">
        <v>0</v>
      </c>
      <c r="BD28" s="376">
        <v>0</v>
      </c>
      <c r="BE28" s="376">
        <v>0</v>
      </c>
      <c r="BF28" s="54"/>
      <c r="BG28" s="54"/>
      <c r="BH28" s="54"/>
      <c r="BI28" s="54"/>
      <c r="BJ28" s="54"/>
      <c r="BK28" s="54"/>
      <c r="BL28" s="54"/>
      <c r="BM28" s="280"/>
      <c r="BN28" s="280"/>
      <c r="BO28" s="280"/>
      <c r="BP28" s="280"/>
    </row>
    <row r="29" spans="2:68" ht="23.65" customHeight="1">
      <c r="B29" s="1418" t="s">
        <v>258</v>
      </c>
      <c r="C29" s="1419"/>
      <c r="D29" s="1189" t="s">
        <v>610</v>
      </c>
      <c r="E29" s="1189"/>
      <c r="F29" s="1189"/>
      <c r="G29" s="1189"/>
      <c r="H29" s="1424">
        <v>59</v>
      </c>
      <c r="I29" s="1424"/>
      <c r="J29" s="1424">
        <v>59</v>
      </c>
      <c r="K29" s="1424"/>
      <c r="L29" s="1424">
        <v>68</v>
      </c>
      <c r="M29" s="1424"/>
      <c r="N29" s="1424">
        <v>32</v>
      </c>
      <c r="O29" s="1424"/>
      <c r="P29" s="1424">
        <v>21</v>
      </c>
      <c r="Q29" s="1424"/>
      <c r="R29" s="1424">
        <v>62</v>
      </c>
      <c r="S29" s="1424"/>
      <c r="T29" s="1424">
        <v>48</v>
      </c>
      <c r="U29" s="1424"/>
      <c r="V29" s="1424">
        <v>19</v>
      </c>
      <c r="W29" s="1424"/>
      <c r="X29" s="1424">
        <v>11</v>
      </c>
      <c r="Y29" s="1424"/>
      <c r="Z29" s="1424">
        <v>37</v>
      </c>
      <c r="AA29" s="1424"/>
      <c r="AB29" s="1424">
        <v>14</v>
      </c>
      <c r="AC29" s="1424"/>
      <c r="AD29" s="1424">
        <v>9</v>
      </c>
      <c r="AE29" s="1440"/>
      <c r="AF29" s="1441">
        <f>SUM(H29:AE29)</f>
        <v>439</v>
      </c>
      <c r="AG29" s="1442"/>
      <c r="AH29" s="143"/>
      <c r="AI29" s="1434">
        <v>490</v>
      </c>
      <c r="AJ29" s="1435"/>
      <c r="AK29" s="1436"/>
      <c r="AL29" s="280"/>
      <c r="AM29" s="44"/>
      <c r="AQ29" s="1430"/>
      <c r="AR29" s="299" t="s">
        <v>538</v>
      </c>
      <c r="AS29" s="291">
        <v>7</v>
      </c>
      <c r="AT29" s="282">
        <v>4</v>
      </c>
      <c r="AU29" s="282">
        <v>3</v>
      </c>
      <c r="AV29" s="271">
        <v>9</v>
      </c>
      <c r="AW29" s="271">
        <v>4</v>
      </c>
      <c r="AX29" s="271">
        <v>1</v>
      </c>
      <c r="AY29" s="271">
        <v>5</v>
      </c>
      <c r="AZ29" s="271">
        <v>3</v>
      </c>
      <c r="BA29" s="271">
        <v>1</v>
      </c>
      <c r="BB29" s="271">
        <v>1</v>
      </c>
      <c r="BC29" s="271">
        <v>2</v>
      </c>
      <c r="BD29" s="271">
        <v>1</v>
      </c>
      <c r="BE29" s="271">
        <f t="shared" ref="BE29" si="1">SUM(AS29:BD29)</f>
        <v>41</v>
      </c>
      <c r="BF29" s="54"/>
      <c r="BG29" s="54"/>
      <c r="BH29" s="54"/>
      <c r="BI29" s="54"/>
      <c r="BJ29" s="54"/>
      <c r="BK29" s="54"/>
      <c r="BL29" s="54"/>
      <c r="BM29" s="280"/>
      <c r="BN29" s="280"/>
      <c r="BO29" s="280"/>
      <c r="BP29" s="280"/>
    </row>
    <row r="30" spans="2:68" ht="16.149999999999999" customHeight="1" thickBot="1">
      <c r="B30" s="1420"/>
      <c r="C30" s="1421"/>
      <c r="D30" s="1425" t="s">
        <v>184</v>
      </c>
      <c r="E30" s="1425"/>
      <c r="F30" s="1425"/>
      <c r="G30" s="1425"/>
      <c r="H30" s="1426">
        <f>AS30+AS31</f>
        <v>18</v>
      </c>
      <c r="I30" s="1426"/>
      <c r="J30" s="1426">
        <f>AT30+AT31</f>
        <v>6</v>
      </c>
      <c r="K30" s="1426"/>
      <c r="L30" s="1427">
        <f>AU30+AU31</f>
        <v>7</v>
      </c>
      <c r="M30" s="1428"/>
      <c r="N30" s="1427">
        <f>AV30+AV31</f>
        <v>15</v>
      </c>
      <c r="O30" s="1428"/>
      <c r="P30" s="1427">
        <f>AW30+AW31</f>
        <v>6</v>
      </c>
      <c r="Q30" s="1428"/>
      <c r="R30" s="1427">
        <f>AX30+AX31</f>
        <v>1</v>
      </c>
      <c r="S30" s="1428"/>
      <c r="T30" s="1427">
        <f>AY30+AY31</f>
        <v>6</v>
      </c>
      <c r="U30" s="1428"/>
      <c r="V30" s="1427">
        <f>AZ30+AZ31</f>
        <v>4</v>
      </c>
      <c r="W30" s="1428"/>
      <c r="X30" s="1427">
        <f>BA30+BA31</f>
        <v>3</v>
      </c>
      <c r="Y30" s="1428"/>
      <c r="Z30" s="1427">
        <f>BB30+BB31</f>
        <v>5</v>
      </c>
      <c r="AA30" s="1428"/>
      <c r="AB30" s="1427">
        <f>BC30+BC31</f>
        <v>2</v>
      </c>
      <c r="AC30" s="1428"/>
      <c r="AD30" s="1427">
        <f>BD30+BD31</f>
        <v>2</v>
      </c>
      <c r="AE30" s="1447"/>
      <c r="AF30" s="1448">
        <f>SUM(H30:AE30)</f>
        <v>75</v>
      </c>
      <c r="AG30" s="1449"/>
      <c r="AH30" s="143"/>
      <c r="AI30" s="1434"/>
      <c r="AJ30" s="1435"/>
      <c r="AK30" s="1436"/>
      <c r="AL30" s="280"/>
      <c r="AM30" s="44"/>
      <c r="AQ30" s="1429" t="s">
        <v>258</v>
      </c>
      <c r="AR30" s="299" t="s">
        <v>537</v>
      </c>
      <c r="AS30" s="377">
        <v>0</v>
      </c>
      <c r="AT30" s="377">
        <v>0</v>
      </c>
      <c r="AU30" s="377">
        <v>0</v>
      </c>
      <c r="AV30" s="377">
        <v>0</v>
      </c>
      <c r="AW30" s="377">
        <v>0</v>
      </c>
      <c r="AX30" s="377">
        <v>0</v>
      </c>
      <c r="AY30" s="377">
        <v>0</v>
      </c>
      <c r="AZ30" s="377">
        <v>0</v>
      </c>
      <c r="BA30" s="377">
        <v>0</v>
      </c>
      <c r="BB30" s="377">
        <v>0</v>
      </c>
      <c r="BC30" s="377">
        <v>0</v>
      </c>
      <c r="BD30" s="377">
        <v>0</v>
      </c>
      <c r="BE30" s="377">
        <v>0</v>
      </c>
      <c r="BF30" s="54"/>
      <c r="BG30" s="54"/>
      <c r="BH30" s="54"/>
      <c r="BI30" s="54"/>
      <c r="BJ30" s="54"/>
      <c r="BK30" s="54"/>
      <c r="BL30" s="54"/>
      <c r="BM30" s="280"/>
      <c r="BN30" s="280"/>
      <c r="BO30" s="280"/>
      <c r="BP30" s="280"/>
    </row>
    <row r="31" spans="2:68" ht="16.149999999999999" customHeight="1" thickTop="1" thickBot="1">
      <c r="B31" s="1422"/>
      <c r="C31" s="1423"/>
      <c r="D31" s="1416" t="s">
        <v>237</v>
      </c>
      <c r="E31" s="1416"/>
      <c r="F31" s="1416"/>
      <c r="G31" s="1416"/>
      <c r="H31" s="1417">
        <f>SUM(H29:I30)</f>
        <v>77</v>
      </c>
      <c r="I31" s="1417"/>
      <c r="J31" s="1417">
        <f t="shared" ref="J31" si="2">SUM(J29:K30)</f>
        <v>65</v>
      </c>
      <c r="K31" s="1417"/>
      <c r="L31" s="1417">
        <f>SUM(L29:M30)</f>
        <v>75</v>
      </c>
      <c r="M31" s="1417"/>
      <c r="N31" s="1417">
        <f>SUM(N29:O30)</f>
        <v>47</v>
      </c>
      <c r="O31" s="1417"/>
      <c r="P31" s="1417">
        <f>SUM(P29:Q30)</f>
        <v>27</v>
      </c>
      <c r="Q31" s="1417"/>
      <c r="R31" s="1417">
        <f>SUM(R29:S30)</f>
        <v>63</v>
      </c>
      <c r="S31" s="1417"/>
      <c r="T31" s="1417">
        <f>SUM(T29:U30)</f>
        <v>54</v>
      </c>
      <c r="U31" s="1417"/>
      <c r="V31" s="1417">
        <f>SUM(V29:W30)</f>
        <v>23</v>
      </c>
      <c r="W31" s="1417"/>
      <c r="X31" s="1417">
        <f>SUM(X29:Y30)</f>
        <v>14</v>
      </c>
      <c r="Y31" s="1417"/>
      <c r="Z31" s="1417">
        <f>SUM(Z29:AA30)</f>
        <v>42</v>
      </c>
      <c r="AA31" s="1417"/>
      <c r="AB31" s="1417">
        <f>SUM(AB29:AC30)</f>
        <v>16</v>
      </c>
      <c r="AC31" s="1417"/>
      <c r="AD31" s="1417">
        <f>SUM(AD29:AE30)</f>
        <v>11</v>
      </c>
      <c r="AE31" s="1431"/>
      <c r="AF31" s="1432">
        <f>SUM(AF29:AG30)</f>
        <v>514</v>
      </c>
      <c r="AG31" s="1433"/>
      <c r="AH31" s="143"/>
      <c r="AI31" s="1437"/>
      <c r="AJ31" s="1438"/>
      <c r="AK31" s="1439"/>
      <c r="AL31" s="280"/>
      <c r="AM31" s="44"/>
      <c r="AQ31" s="1430"/>
      <c r="AR31" s="299" t="s">
        <v>538</v>
      </c>
      <c r="AS31" s="377">
        <v>18</v>
      </c>
      <c r="AT31" s="377">
        <v>6</v>
      </c>
      <c r="AU31" s="377">
        <v>7</v>
      </c>
      <c r="AV31" s="377">
        <v>15</v>
      </c>
      <c r="AW31" s="377">
        <v>6</v>
      </c>
      <c r="AX31" s="377">
        <v>1</v>
      </c>
      <c r="AY31" s="377">
        <v>6</v>
      </c>
      <c r="AZ31" s="377">
        <v>4</v>
      </c>
      <c r="BA31" s="377">
        <v>3</v>
      </c>
      <c r="BB31" s="377">
        <v>5</v>
      </c>
      <c r="BC31" s="377">
        <v>2</v>
      </c>
      <c r="BD31" s="377">
        <v>2</v>
      </c>
      <c r="BE31" s="377">
        <v>75</v>
      </c>
      <c r="BF31" s="54"/>
      <c r="BG31" s="54"/>
      <c r="BH31" s="54"/>
      <c r="BI31" s="54"/>
      <c r="BJ31" s="54"/>
      <c r="BK31" s="54"/>
      <c r="BL31" s="54"/>
      <c r="BM31" s="280"/>
      <c r="BN31" s="280"/>
      <c r="BO31" s="280"/>
      <c r="BP31" s="280"/>
    </row>
    <row r="32" spans="2:68" ht="12.6" customHeight="1">
      <c r="B32" s="44" t="s">
        <v>294</v>
      </c>
      <c r="C32" s="59" t="s">
        <v>666</v>
      </c>
      <c r="D32" s="60"/>
      <c r="E32" s="61"/>
      <c r="F32" s="61"/>
      <c r="G32" s="61"/>
      <c r="H32" s="61"/>
      <c r="I32" s="62"/>
      <c r="J32" s="62"/>
      <c r="K32" s="62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L32" s="280"/>
      <c r="AM32" s="44"/>
      <c r="AQ32" s="299" t="s">
        <v>257</v>
      </c>
      <c r="AR32" s="299" t="s">
        <v>50</v>
      </c>
      <c r="AS32" s="299">
        <f>SUM(AS28:AS29)</f>
        <v>7</v>
      </c>
      <c r="AT32" s="299">
        <f t="shared" ref="AT32:BE32" si="3">SUM(AT28:AT29)</f>
        <v>4</v>
      </c>
      <c r="AU32" s="299">
        <f t="shared" si="3"/>
        <v>3</v>
      </c>
      <c r="AV32" s="299">
        <f t="shared" si="3"/>
        <v>9</v>
      </c>
      <c r="AW32" s="299">
        <f t="shared" si="3"/>
        <v>4</v>
      </c>
      <c r="AX32" s="299">
        <f t="shared" si="3"/>
        <v>1</v>
      </c>
      <c r="AY32" s="299">
        <f t="shared" si="3"/>
        <v>5</v>
      </c>
      <c r="AZ32" s="299">
        <f t="shared" si="3"/>
        <v>3</v>
      </c>
      <c r="BA32" s="299">
        <f t="shared" si="3"/>
        <v>1</v>
      </c>
      <c r="BB32" s="299">
        <f t="shared" si="3"/>
        <v>1</v>
      </c>
      <c r="BC32" s="299">
        <f t="shared" si="3"/>
        <v>2</v>
      </c>
      <c r="BD32" s="299">
        <f t="shared" si="3"/>
        <v>1</v>
      </c>
      <c r="BE32" s="299">
        <f t="shared" si="3"/>
        <v>41</v>
      </c>
      <c r="BF32" s="54"/>
      <c r="BG32" s="54"/>
      <c r="BH32" s="54"/>
      <c r="BI32" s="54"/>
      <c r="BJ32" s="54"/>
      <c r="BK32" s="58"/>
      <c r="BL32" s="58"/>
      <c r="BM32" s="280"/>
      <c r="BN32" s="280"/>
      <c r="BO32" s="280"/>
      <c r="BP32" s="280"/>
    </row>
    <row r="33" spans="2:57">
      <c r="B33" s="44"/>
      <c r="C33" s="59"/>
      <c r="D33" s="59" t="s">
        <v>549</v>
      </c>
      <c r="E33" s="63"/>
      <c r="F33" s="63"/>
      <c r="G33" s="63"/>
      <c r="H33" s="63"/>
      <c r="I33" s="63"/>
      <c r="J33" s="63"/>
      <c r="K33" s="63"/>
      <c r="L33" s="280"/>
      <c r="M33" s="280"/>
      <c r="N33" s="280"/>
      <c r="O33" s="280"/>
      <c r="P33" s="280"/>
      <c r="Q33" s="280"/>
      <c r="R33" s="280"/>
      <c r="S33" s="280"/>
      <c r="T33" s="280"/>
      <c r="U33" s="54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P33" s="44"/>
      <c r="AQ33" s="147" t="s">
        <v>258</v>
      </c>
      <c r="AR33" s="299" t="s">
        <v>50</v>
      </c>
      <c r="AS33" s="299">
        <f>SUM(AS30:AS31)</f>
        <v>18</v>
      </c>
      <c r="AT33" s="299">
        <f t="shared" ref="AT33:BD33" si="4">SUM(AT30:AT31)</f>
        <v>6</v>
      </c>
      <c r="AU33" s="299">
        <f t="shared" si="4"/>
        <v>7</v>
      </c>
      <c r="AV33" s="299">
        <f t="shared" si="4"/>
        <v>15</v>
      </c>
      <c r="AW33" s="299">
        <f t="shared" si="4"/>
        <v>6</v>
      </c>
      <c r="AX33" s="299">
        <f t="shared" si="4"/>
        <v>1</v>
      </c>
      <c r="AY33" s="299">
        <f t="shared" si="4"/>
        <v>6</v>
      </c>
      <c r="AZ33" s="299">
        <f t="shared" si="4"/>
        <v>4</v>
      </c>
      <c r="BA33" s="299">
        <f t="shared" si="4"/>
        <v>3</v>
      </c>
      <c r="BB33" s="299">
        <f>SUM(BB30:BB31)</f>
        <v>5</v>
      </c>
      <c r="BC33" s="299">
        <f t="shared" si="4"/>
        <v>2</v>
      </c>
      <c r="BD33" s="299">
        <f t="shared" si="4"/>
        <v>2</v>
      </c>
      <c r="BE33" s="299">
        <f>SUM(BE30:BE31)</f>
        <v>75</v>
      </c>
    </row>
    <row r="34" spans="2:57">
      <c r="B34" s="44"/>
      <c r="C34" s="59" t="s">
        <v>742</v>
      </c>
      <c r="D34" s="59"/>
      <c r="E34" s="63"/>
      <c r="F34" s="63"/>
      <c r="G34" s="63"/>
      <c r="H34" s="63"/>
      <c r="I34" s="63"/>
      <c r="J34" s="63"/>
      <c r="K34" s="63"/>
      <c r="L34" s="280"/>
      <c r="M34" s="280"/>
      <c r="N34" s="280"/>
      <c r="O34" s="280"/>
      <c r="P34" s="280"/>
      <c r="Q34" s="280"/>
      <c r="R34" s="435"/>
      <c r="S34" s="280"/>
      <c r="T34" s="280"/>
      <c r="U34" s="379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P34" s="44"/>
      <c r="AQ34" s="146"/>
    </row>
    <row r="35" spans="2:57" ht="10.9" customHeight="1">
      <c r="B35" s="44"/>
      <c r="C35" s="64"/>
      <c r="D35" s="289"/>
      <c r="E35" s="289"/>
      <c r="F35" s="289"/>
      <c r="G35" s="289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</row>
    <row r="36" spans="2:57" ht="16.149999999999999" customHeight="1">
      <c r="B36" s="89" t="s">
        <v>288</v>
      </c>
    </row>
    <row r="37" spans="2:57" ht="16.149999999999999" customHeight="1">
      <c r="B37" s="10" t="s">
        <v>171</v>
      </c>
    </row>
    <row r="38" spans="2:57" ht="5.0999999999999996" customHeight="1" thickBot="1"/>
    <row r="39" spans="2:57" ht="16.149999999999999" customHeight="1">
      <c r="B39" s="806" t="s">
        <v>210</v>
      </c>
      <c r="C39" s="807"/>
      <c r="D39" s="807"/>
      <c r="E39" s="1074" t="s">
        <v>172</v>
      </c>
      <c r="F39" s="1074"/>
      <c r="G39" s="1074"/>
      <c r="H39" s="1074"/>
      <c r="I39" s="703" t="s">
        <v>256</v>
      </c>
      <c r="J39" s="696"/>
      <c r="K39" s="696"/>
      <c r="L39" s="696"/>
      <c r="M39" s="696"/>
      <c r="N39" s="696"/>
      <c r="O39" s="696"/>
      <c r="P39" s="696"/>
      <c r="Q39" s="696"/>
      <c r="R39" s="696"/>
      <c r="S39" s="696"/>
      <c r="T39" s="696"/>
      <c r="U39" s="696"/>
      <c r="V39" s="696"/>
      <c r="W39" s="696"/>
      <c r="X39" s="697"/>
      <c r="Y39" s="807" t="s">
        <v>255</v>
      </c>
      <c r="Z39" s="807"/>
      <c r="AA39" s="807"/>
      <c r="AB39" s="807"/>
      <c r="AC39" s="807"/>
      <c r="AD39" s="807" t="s">
        <v>192</v>
      </c>
      <c r="AE39" s="807"/>
      <c r="AF39" s="807"/>
      <c r="AG39" s="807"/>
      <c r="AH39" s="809"/>
      <c r="AJ39" s="1406" t="s">
        <v>81</v>
      </c>
      <c r="AK39" s="1407"/>
      <c r="AL39" s="1408"/>
    </row>
    <row r="40" spans="2:57" ht="16.149999999999999" customHeight="1">
      <c r="B40" s="808"/>
      <c r="C40" s="781"/>
      <c r="D40" s="781"/>
      <c r="E40" s="759" t="s">
        <v>173</v>
      </c>
      <c r="F40" s="759"/>
      <c r="G40" s="759"/>
      <c r="H40" s="759"/>
      <c r="I40" s="857" t="s">
        <v>174</v>
      </c>
      <c r="J40" s="858"/>
      <c r="K40" s="858"/>
      <c r="L40" s="858"/>
      <c r="M40" s="858"/>
      <c r="N40" s="1041"/>
      <c r="O40" s="1412" t="s">
        <v>175</v>
      </c>
      <c r="P40" s="1412"/>
      <c r="Q40" s="1412"/>
      <c r="R40" s="1412"/>
      <c r="S40" s="1412"/>
      <c r="T40" s="1412" t="s">
        <v>176</v>
      </c>
      <c r="U40" s="1412"/>
      <c r="V40" s="1412"/>
      <c r="W40" s="1412"/>
      <c r="X40" s="1412"/>
      <c r="Y40" s="781"/>
      <c r="Z40" s="781"/>
      <c r="AA40" s="781"/>
      <c r="AB40" s="781"/>
      <c r="AC40" s="781"/>
      <c r="AD40" s="781"/>
      <c r="AE40" s="781"/>
      <c r="AF40" s="781"/>
      <c r="AG40" s="781"/>
      <c r="AH40" s="810"/>
      <c r="AJ40" s="1409"/>
      <c r="AK40" s="1410"/>
      <c r="AL40" s="1411"/>
    </row>
    <row r="41" spans="2:57" ht="16.149999999999999" customHeight="1">
      <c r="B41" s="808" t="s">
        <v>250</v>
      </c>
      <c r="C41" s="781"/>
      <c r="D41" s="781"/>
      <c r="E41" s="1252">
        <v>0</v>
      </c>
      <c r="F41" s="1252"/>
      <c r="G41" s="1252"/>
      <c r="H41" s="1252"/>
      <c r="I41" s="1253">
        <v>161</v>
      </c>
      <c r="J41" s="1298"/>
      <c r="K41" s="1298"/>
      <c r="L41" s="1404"/>
      <c r="M41" s="1404"/>
      <c r="N41" s="1405"/>
      <c r="O41" s="1252">
        <v>237</v>
      </c>
      <c r="P41" s="1252"/>
      <c r="Q41" s="1252"/>
      <c r="R41" s="1252"/>
      <c r="S41" s="1252"/>
      <c r="T41" s="1252">
        <v>10</v>
      </c>
      <c r="U41" s="1252"/>
      <c r="V41" s="1252"/>
      <c r="W41" s="1252"/>
      <c r="X41" s="1252"/>
      <c r="Y41" s="1252">
        <v>12</v>
      </c>
      <c r="Z41" s="1252"/>
      <c r="AA41" s="1252"/>
      <c r="AB41" s="1252"/>
      <c r="AC41" s="1252"/>
      <c r="AD41" s="1252">
        <f>SUM(E41:AC41)</f>
        <v>420</v>
      </c>
      <c r="AE41" s="1252"/>
      <c r="AF41" s="1252"/>
      <c r="AG41" s="1252"/>
      <c r="AH41" s="1255"/>
      <c r="AI41" s="276"/>
      <c r="AJ41" s="1413">
        <v>344</v>
      </c>
      <c r="AK41" s="1414"/>
      <c r="AL41" s="1415"/>
    </row>
    <row r="42" spans="2:57" ht="16.149999999999999" customHeight="1" thickBot="1">
      <c r="B42" s="762" t="s">
        <v>251</v>
      </c>
      <c r="C42" s="763"/>
      <c r="D42" s="763"/>
      <c r="E42" s="1181">
        <v>1</v>
      </c>
      <c r="F42" s="1181"/>
      <c r="G42" s="1181"/>
      <c r="H42" s="1181"/>
      <c r="I42" s="1226">
        <v>72</v>
      </c>
      <c r="J42" s="1403"/>
      <c r="K42" s="1403"/>
      <c r="L42" s="1403"/>
      <c r="M42" s="1403"/>
      <c r="N42" s="1208"/>
      <c r="O42" s="1181">
        <v>71</v>
      </c>
      <c r="P42" s="1181"/>
      <c r="Q42" s="1181"/>
      <c r="R42" s="1181"/>
      <c r="S42" s="1181"/>
      <c r="T42" s="1181">
        <v>2</v>
      </c>
      <c r="U42" s="1181"/>
      <c r="V42" s="1181"/>
      <c r="W42" s="1181"/>
      <c r="X42" s="1181"/>
      <c r="Y42" s="1181">
        <v>24</v>
      </c>
      <c r="Z42" s="1181"/>
      <c r="AA42" s="1181"/>
      <c r="AB42" s="1181"/>
      <c r="AC42" s="1181"/>
      <c r="AD42" s="1181">
        <f>SUM(E42:AC42)</f>
        <v>170</v>
      </c>
      <c r="AE42" s="1181"/>
      <c r="AF42" s="1181"/>
      <c r="AG42" s="1181"/>
      <c r="AH42" s="1207"/>
      <c r="AI42" s="276"/>
      <c r="AJ42" s="1400">
        <v>179</v>
      </c>
      <c r="AK42" s="1401"/>
      <c r="AL42" s="1402"/>
    </row>
    <row r="43" spans="2:57" ht="16.149999999999999" customHeight="1">
      <c r="B43" s="59" t="s">
        <v>259</v>
      </c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44"/>
    </row>
    <row r="44" spans="2:57" ht="12.6" customHeight="1">
      <c r="B44" s="44"/>
    </row>
    <row r="45" spans="2:57" ht="16.149999999999999" customHeight="1">
      <c r="B45" s="89" t="s">
        <v>289</v>
      </c>
    </row>
    <row r="46" spans="2:57" ht="5.0999999999999996" customHeight="1" thickBot="1">
      <c r="B46" s="24"/>
    </row>
    <row r="47" spans="2:57" ht="16.149999999999999" customHeight="1">
      <c r="B47" s="806" t="s">
        <v>252</v>
      </c>
      <c r="C47" s="807"/>
      <c r="D47" s="807"/>
      <c r="E47" s="807"/>
      <c r="F47" s="807"/>
      <c r="G47" s="807"/>
      <c r="H47" s="807"/>
      <c r="I47" s="948" t="s">
        <v>253</v>
      </c>
      <c r="J47" s="949"/>
      <c r="K47" s="949"/>
      <c r="L47" s="949"/>
      <c r="M47" s="949"/>
      <c r="N47" s="949"/>
      <c r="O47" s="949"/>
      <c r="P47" s="949"/>
      <c r="Q47" s="949"/>
      <c r="R47" s="1013"/>
      <c r="S47" s="948" t="s">
        <v>254</v>
      </c>
      <c r="T47" s="949"/>
      <c r="U47" s="949"/>
      <c r="V47" s="949"/>
      <c r="W47" s="949"/>
      <c r="X47" s="949"/>
      <c r="Y47" s="949"/>
      <c r="Z47" s="949"/>
      <c r="AA47" s="949"/>
      <c r="AB47" s="1013"/>
      <c r="AC47" s="1189" t="s">
        <v>238</v>
      </c>
      <c r="AD47" s="1189"/>
      <c r="AE47" s="1269"/>
      <c r="AG47" s="1268" t="s">
        <v>81</v>
      </c>
      <c r="AH47" s="1189"/>
      <c r="AI47" s="1269"/>
    </row>
    <row r="48" spans="2:57" ht="16.149999999999999" customHeight="1">
      <c r="B48" s="808"/>
      <c r="C48" s="781"/>
      <c r="D48" s="781"/>
      <c r="E48" s="781"/>
      <c r="F48" s="781"/>
      <c r="G48" s="781"/>
      <c r="H48" s="781"/>
      <c r="I48" s="1399" t="s">
        <v>179</v>
      </c>
      <c r="J48" s="1276"/>
      <c r="K48" s="1399" t="s">
        <v>180</v>
      </c>
      <c r="L48" s="1276"/>
      <c r="M48" s="1228" t="s">
        <v>181</v>
      </c>
      <c r="N48" s="1228"/>
      <c r="O48" s="1399" t="s">
        <v>182</v>
      </c>
      <c r="P48" s="1276"/>
      <c r="Q48" s="1228" t="s">
        <v>177</v>
      </c>
      <c r="R48" s="1228"/>
      <c r="S48" s="1399" t="s">
        <v>179</v>
      </c>
      <c r="T48" s="1276"/>
      <c r="U48" s="1399" t="s">
        <v>180</v>
      </c>
      <c r="V48" s="1276"/>
      <c r="W48" s="1228" t="s">
        <v>181</v>
      </c>
      <c r="X48" s="1228"/>
      <c r="Y48" s="1399" t="s">
        <v>182</v>
      </c>
      <c r="Z48" s="1276"/>
      <c r="AA48" s="1228" t="s">
        <v>177</v>
      </c>
      <c r="AB48" s="1228"/>
      <c r="AC48" s="1251"/>
      <c r="AD48" s="1251"/>
      <c r="AE48" s="1271"/>
      <c r="AG48" s="1270"/>
      <c r="AH48" s="1251"/>
      <c r="AI48" s="1271"/>
    </row>
    <row r="49" spans="2:37" ht="16.149999999999999" customHeight="1">
      <c r="B49" s="808"/>
      <c r="C49" s="781"/>
      <c r="D49" s="781"/>
      <c r="E49" s="781"/>
      <c r="F49" s="781"/>
      <c r="G49" s="781"/>
      <c r="H49" s="781"/>
      <c r="I49" s="1398" t="s">
        <v>173</v>
      </c>
      <c r="J49" s="1398"/>
      <c r="K49" s="1398" t="s">
        <v>173</v>
      </c>
      <c r="L49" s="1398"/>
      <c r="M49" s="1398"/>
      <c r="N49" s="1398"/>
      <c r="O49" s="1398" t="s">
        <v>183</v>
      </c>
      <c r="P49" s="1398"/>
      <c r="Q49" s="1398"/>
      <c r="R49" s="1398"/>
      <c r="S49" s="1398" t="s">
        <v>173</v>
      </c>
      <c r="T49" s="1398"/>
      <c r="U49" s="1398" t="s">
        <v>173</v>
      </c>
      <c r="V49" s="1398"/>
      <c r="W49" s="1398"/>
      <c r="X49" s="1398"/>
      <c r="Y49" s="1398" t="s">
        <v>183</v>
      </c>
      <c r="Z49" s="1398"/>
      <c r="AA49" s="1398"/>
      <c r="AB49" s="1398"/>
      <c r="AC49" s="1251"/>
      <c r="AD49" s="1251"/>
      <c r="AE49" s="1271"/>
      <c r="AF49" s="65"/>
      <c r="AG49" s="1270"/>
      <c r="AH49" s="1251"/>
      <c r="AI49" s="1271"/>
    </row>
    <row r="50" spans="2:37" ht="27" customHeight="1">
      <c r="B50" s="1071" t="s">
        <v>583</v>
      </c>
      <c r="C50" s="764"/>
      <c r="D50" s="764"/>
      <c r="E50" s="764"/>
      <c r="F50" s="764"/>
      <c r="G50" s="764"/>
      <c r="H50" s="764"/>
      <c r="I50" s="1252">
        <v>0</v>
      </c>
      <c r="J50" s="1252"/>
      <c r="K50" s="1252">
        <v>0</v>
      </c>
      <c r="L50" s="1252"/>
      <c r="M50" s="1252">
        <v>35</v>
      </c>
      <c r="N50" s="1252"/>
      <c r="O50" s="1252">
        <v>0</v>
      </c>
      <c r="P50" s="1252"/>
      <c r="Q50" s="1252">
        <v>0</v>
      </c>
      <c r="R50" s="1252"/>
      <c r="S50" s="1252">
        <v>0</v>
      </c>
      <c r="T50" s="1252"/>
      <c r="U50" s="1252">
        <v>0</v>
      </c>
      <c r="V50" s="1252"/>
      <c r="W50" s="1252">
        <v>0</v>
      </c>
      <c r="X50" s="1252"/>
      <c r="Y50" s="1252">
        <v>0</v>
      </c>
      <c r="Z50" s="1252"/>
      <c r="AA50" s="1252">
        <v>3</v>
      </c>
      <c r="AB50" s="1252"/>
      <c r="AC50" s="1252">
        <f>SUM(I50:AB50)</f>
        <v>38</v>
      </c>
      <c r="AD50" s="1252"/>
      <c r="AE50" s="1255"/>
      <c r="AF50" s="162"/>
      <c r="AG50" s="1254">
        <v>0</v>
      </c>
      <c r="AH50" s="1252"/>
      <c r="AI50" s="1255"/>
    </row>
    <row r="51" spans="2:37" ht="16.149999999999999" customHeight="1">
      <c r="B51" s="1397" t="s">
        <v>342</v>
      </c>
      <c r="C51" s="1312"/>
      <c r="D51" s="1312"/>
      <c r="E51" s="1312"/>
      <c r="F51" s="1312"/>
      <c r="G51" s="1312"/>
      <c r="H51" s="1312"/>
      <c r="I51" s="1236">
        <v>0</v>
      </c>
      <c r="J51" s="1233"/>
      <c r="K51" s="1236">
        <v>0</v>
      </c>
      <c r="L51" s="1233"/>
      <c r="M51" s="1236">
        <v>0</v>
      </c>
      <c r="N51" s="1233"/>
      <c r="O51" s="1236">
        <v>0</v>
      </c>
      <c r="P51" s="1233"/>
      <c r="Q51" s="1236">
        <v>2</v>
      </c>
      <c r="R51" s="1233"/>
      <c r="S51" s="1236">
        <v>6</v>
      </c>
      <c r="T51" s="1233"/>
      <c r="U51" s="1236">
        <v>2</v>
      </c>
      <c r="V51" s="1233"/>
      <c r="W51" s="1236">
        <v>0</v>
      </c>
      <c r="X51" s="1233"/>
      <c r="Y51" s="1236">
        <v>0</v>
      </c>
      <c r="Z51" s="1233"/>
      <c r="AA51" s="1236">
        <v>0</v>
      </c>
      <c r="AB51" s="1233"/>
      <c r="AC51" s="1236">
        <f>SUM(I51:AB51)</f>
        <v>10</v>
      </c>
      <c r="AD51" s="1321"/>
      <c r="AE51" s="1322"/>
      <c r="AF51" s="162"/>
      <c r="AG51" s="1393">
        <v>66</v>
      </c>
      <c r="AH51" s="1321"/>
      <c r="AI51" s="1322"/>
      <c r="AK51" s="52"/>
    </row>
    <row r="52" spans="2:37" ht="16.149999999999999" customHeight="1">
      <c r="B52" s="1396" t="s">
        <v>148</v>
      </c>
      <c r="C52" s="1297"/>
      <c r="D52" s="1297"/>
      <c r="E52" s="1297"/>
      <c r="F52" s="1297"/>
      <c r="G52" s="1297"/>
      <c r="H52" s="1297"/>
      <c r="I52" s="1389"/>
      <c r="J52" s="1390"/>
      <c r="K52" s="1389"/>
      <c r="L52" s="1390"/>
      <c r="M52" s="1389"/>
      <c r="N52" s="1390"/>
      <c r="O52" s="1389"/>
      <c r="P52" s="1390"/>
      <c r="Q52" s="1389"/>
      <c r="R52" s="1390"/>
      <c r="S52" s="1389"/>
      <c r="T52" s="1390"/>
      <c r="U52" s="1389"/>
      <c r="V52" s="1390"/>
      <c r="W52" s="1389"/>
      <c r="X52" s="1390"/>
      <c r="Y52" s="1389"/>
      <c r="Z52" s="1390"/>
      <c r="AA52" s="1389"/>
      <c r="AB52" s="1390"/>
      <c r="AC52" s="1389"/>
      <c r="AD52" s="1391"/>
      <c r="AE52" s="1392"/>
      <c r="AF52" s="162"/>
      <c r="AG52" s="1394"/>
      <c r="AH52" s="1319"/>
      <c r="AI52" s="1395"/>
    </row>
    <row r="53" spans="2:37" ht="16.149999999999999" customHeight="1" thickBot="1">
      <c r="B53" s="762" t="s">
        <v>199</v>
      </c>
      <c r="C53" s="763"/>
      <c r="D53" s="763"/>
      <c r="E53" s="763"/>
      <c r="F53" s="763"/>
      <c r="G53" s="763"/>
      <c r="H53" s="763"/>
      <c r="I53" s="1386">
        <f>SUM(I50:J52)</f>
        <v>0</v>
      </c>
      <c r="J53" s="1386"/>
      <c r="K53" s="1386">
        <f>SUM(K50:L52)</f>
        <v>0</v>
      </c>
      <c r="L53" s="1386"/>
      <c r="M53" s="1386">
        <f>SUM(M50:N52)</f>
        <v>35</v>
      </c>
      <c r="N53" s="1386"/>
      <c r="O53" s="1386">
        <f>SUM(O50:P52)</f>
        <v>0</v>
      </c>
      <c r="P53" s="1386"/>
      <c r="Q53" s="1386">
        <f>SUM(Q50:R52)</f>
        <v>2</v>
      </c>
      <c r="R53" s="1386"/>
      <c r="S53" s="1386">
        <f>SUM(S50:T52)</f>
        <v>6</v>
      </c>
      <c r="T53" s="1386"/>
      <c r="U53" s="1386">
        <f>SUM(U50:V52)</f>
        <v>2</v>
      </c>
      <c r="V53" s="1386"/>
      <c r="W53" s="1386">
        <f>SUM(W50:X52)</f>
        <v>0</v>
      </c>
      <c r="X53" s="1386"/>
      <c r="Y53" s="1386">
        <f>SUM(Y50:Z52)</f>
        <v>0</v>
      </c>
      <c r="Z53" s="1386"/>
      <c r="AA53" s="1386">
        <f>SUM(AA50:AB52)</f>
        <v>3</v>
      </c>
      <c r="AB53" s="1386"/>
      <c r="AC53" s="1388">
        <f>SUM(AC50:AE52)</f>
        <v>48</v>
      </c>
      <c r="AD53" s="1386"/>
      <c r="AE53" s="1387"/>
      <c r="AF53" s="378"/>
      <c r="AG53" s="1385">
        <f>SUM(AG50:AI52)</f>
        <v>66</v>
      </c>
      <c r="AH53" s="1386"/>
      <c r="AI53" s="1387"/>
    </row>
    <row r="54" spans="2:37" ht="19.149999999999999" customHeight="1"/>
    <row r="55" spans="2:37" ht="19.149999999999999" customHeight="1"/>
    <row r="56" spans="2:37" ht="19.149999999999999" customHeight="1"/>
    <row r="57" spans="2:37" ht="19.149999999999999" customHeight="1"/>
    <row r="58" spans="2:37" ht="19.149999999999999" customHeight="1"/>
    <row r="59" spans="2:37" ht="19.149999999999999" customHeight="1"/>
    <row r="60" spans="2:37" ht="19.149999999999999" customHeight="1"/>
    <row r="61" spans="2:37" ht="19.149999999999999" customHeight="1"/>
    <row r="62" spans="2:37" ht="20.100000000000001" customHeight="1"/>
    <row r="63" spans="2:37" ht="20.100000000000001" customHeight="1"/>
    <row r="64" spans="2:3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</sheetData>
  <mergeCells count="329">
    <mergeCell ref="B4:G4"/>
    <mergeCell ref="H4:I4"/>
    <mergeCell ref="Z4:AA4"/>
    <mergeCell ref="AF4:AH6"/>
    <mergeCell ref="AJ4:AL6"/>
    <mergeCell ref="H5:I5"/>
    <mergeCell ref="Z5:AA5"/>
    <mergeCell ref="B6:G6"/>
    <mergeCell ref="H6:I6"/>
    <mergeCell ref="J6:K6"/>
    <mergeCell ref="X6:Y6"/>
    <mergeCell ref="Z6:AA6"/>
    <mergeCell ref="AB6:AC6"/>
    <mergeCell ref="AD6:AE6"/>
    <mergeCell ref="R6:S6"/>
    <mergeCell ref="T6:U6"/>
    <mergeCell ref="V6:W6"/>
    <mergeCell ref="B7:C8"/>
    <mergeCell ref="D7:G7"/>
    <mergeCell ref="H7:I7"/>
    <mergeCell ref="J7:K7"/>
    <mergeCell ref="L7:M7"/>
    <mergeCell ref="N7:O7"/>
    <mergeCell ref="L6:M6"/>
    <mergeCell ref="N6:O6"/>
    <mergeCell ref="P6:Q6"/>
    <mergeCell ref="AB7:AC7"/>
    <mergeCell ref="AD7:AE7"/>
    <mergeCell ref="AF7:AH7"/>
    <mergeCell ref="AJ7:AL7"/>
    <mergeCell ref="D8:G8"/>
    <mergeCell ref="H8:I8"/>
    <mergeCell ref="J8:K8"/>
    <mergeCell ref="L8:M8"/>
    <mergeCell ref="N8:O8"/>
    <mergeCell ref="P7:Q7"/>
    <mergeCell ref="R7:S7"/>
    <mergeCell ref="T7:U7"/>
    <mergeCell ref="V7:W7"/>
    <mergeCell ref="X7:Y7"/>
    <mergeCell ref="Z7:AA7"/>
    <mergeCell ref="AB8:AC8"/>
    <mergeCell ref="AD8:AE8"/>
    <mergeCell ref="AF8:AH8"/>
    <mergeCell ref="AJ8:AL8"/>
    <mergeCell ref="B9:G9"/>
    <mergeCell ref="H9:I9"/>
    <mergeCell ref="J9:K9"/>
    <mergeCell ref="L9:M9"/>
    <mergeCell ref="N9:O9"/>
    <mergeCell ref="P9:Q9"/>
    <mergeCell ref="P8:Q8"/>
    <mergeCell ref="R8:S8"/>
    <mergeCell ref="T8:U8"/>
    <mergeCell ref="V8:W8"/>
    <mergeCell ref="X8:Y8"/>
    <mergeCell ref="Z8:AA8"/>
    <mergeCell ref="AD9:AE9"/>
    <mergeCell ref="AF9:AH9"/>
    <mergeCell ref="AJ9:AL9"/>
    <mergeCell ref="B13:G13"/>
    <mergeCell ref="H13:I13"/>
    <mergeCell ref="Z13:AA13"/>
    <mergeCell ref="AF13:AG15"/>
    <mergeCell ref="AI13:AK15"/>
    <mergeCell ref="H14:I14"/>
    <mergeCell ref="Z14:AA14"/>
    <mergeCell ref="R9:S9"/>
    <mergeCell ref="T9:U9"/>
    <mergeCell ref="V9:W9"/>
    <mergeCell ref="X9:Y9"/>
    <mergeCell ref="Z9:AA9"/>
    <mergeCell ref="AB9:AC9"/>
    <mergeCell ref="AD15:AE15"/>
    <mergeCell ref="R15:S15"/>
    <mergeCell ref="T15:U15"/>
    <mergeCell ref="V15:W15"/>
    <mergeCell ref="X15:Y15"/>
    <mergeCell ref="Z15:AA15"/>
    <mergeCell ref="AB15:AC15"/>
    <mergeCell ref="B15:G15"/>
    <mergeCell ref="H15:I15"/>
    <mergeCell ref="B16:D18"/>
    <mergeCell ref="E16:G16"/>
    <mergeCell ref="H16:I16"/>
    <mergeCell ref="J16:K16"/>
    <mergeCell ref="L16:M16"/>
    <mergeCell ref="N16:O16"/>
    <mergeCell ref="P16:Q16"/>
    <mergeCell ref="R16:S16"/>
    <mergeCell ref="T16:U16"/>
    <mergeCell ref="J15:K15"/>
    <mergeCell ref="L15:M15"/>
    <mergeCell ref="N15:O15"/>
    <mergeCell ref="P15:Q15"/>
    <mergeCell ref="H18:I18"/>
    <mergeCell ref="J18:K18"/>
    <mergeCell ref="L18:M18"/>
    <mergeCell ref="N18:O18"/>
    <mergeCell ref="P18:Q18"/>
    <mergeCell ref="R18:S18"/>
    <mergeCell ref="T18:U18"/>
    <mergeCell ref="V18:W18"/>
    <mergeCell ref="AI16:AK16"/>
    <mergeCell ref="E17:G17"/>
    <mergeCell ref="H17:I17"/>
    <mergeCell ref="J17:K17"/>
    <mergeCell ref="L17:M17"/>
    <mergeCell ref="N17:O17"/>
    <mergeCell ref="P17:Q17"/>
    <mergeCell ref="R17:S17"/>
    <mergeCell ref="T17:U17"/>
    <mergeCell ref="V16:W16"/>
    <mergeCell ref="X16:Y16"/>
    <mergeCell ref="Z16:AA16"/>
    <mergeCell ref="AB16:AC16"/>
    <mergeCell ref="AD16:AE16"/>
    <mergeCell ref="AF16:AG16"/>
    <mergeCell ref="X18:Y18"/>
    <mergeCell ref="Z18:AA18"/>
    <mergeCell ref="AB18:AC18"/>
    <mergeCell ref="AD18:AE18"/>
    <mergeCell ref="AF18:AG18"/>
    <mergeCell ref="AI18:AK18"/>
    <mergeCell ref="AI17:AK17"/>
    <mergeCell ref="E18:G18"/>
    <mergeCell ref="V17:W17"/>
    <mergeCell ref="X17:Y17"/>
    <mergeCell ref="Z17:AA17"/>
    <mergeCell ref="AB17:AC17"/>
    <mergeCell ref="AD17:AE17"/>
    <mergeCell ref="AF17:AG17"/>
    <mergeCell ref="B23:G23"/>
    <mergeCell ref="H23:I23"/>
    <mergeCell ref="Z23:AA23"/>
    <mergeCell ref="AF23:AG25"/>
    <mergeCell ref="AI23:AK25"/>
    <mergeCell ref="H24:I24"/>
    <mergeCell ref="Z24:AA24"/>
    <mergeCell ref="B25:G25"/>
    <mergeCell ref="H25:I25"/>
    <mergeCell ref="J25:K25"/>
    <mergeCell ref="X25:Y25"/>
    <mergeCell ref="Z25:AA25"/>
    <mergeCell ref="AB25:AC25"/>
    <mergeCell ref="AD25:AE25"/>
    <mergeCell ref="R25:S25"/>
    <mergeCell ref="T25:U25"/>
    <mergeCell ref="V25:W25"/>
    <mergeCell ref="B26:C28"/>
    <mergeCell ref="D26:G26"/>
    <mergeCell ref="H26:I26"/>
    <mergeCell ref="J26:K26"/>
    <mergeCell ref="L26:M26"/>
    <mergeCell ref="N26:O26"/>
    <mergeCell ref="L25:M25"/>
    <mergeCell ref="N25:O25"/>
    <mergeCell ref="P25:Q25"/>
    <mergeCell ref="AB26:AC26"/>
    <mergeCell ref="AD26:AE26"/>
    <mergeCell ref="AF26:AG26"/>
    <mergeCell ref="AI26:AK28"/>
    <mergeCell ref="D27:G27"/>
    <mergeCell ref="H27:I27"/>
    <mergeCell ref="J27:K27"/>
    <mergeCell ref="L27:M27"/>
    <mergeCell ref="N27:O27"/>
    <mergeCell ref="P27:Q27"/>
    <mergeCell ref="P26:Q26"/>
    <mergeCell ref="R26:S26"/>
    <mergeCell ref="T26:U26"/>
    <mergeCell ref="V26:W26"/>
    <mergeCell ref="X26:Y26"/>
    <mergeCell ref="Z26:AA26"/>
    <mergeCell ref="AD27:AE27"/>
    <mergeCell ref="AF27:AG27"/>
    <mergeCell ref="D28:G28"/>
    <mergeCell ref="H28:I28"/>
    <mergeCell ref="J28:K28"/>
    <mergeCell ref="L28:M28"/>
    <mergeCell ref="N28:O28"/>
    <mergeCell ref="P28:Q28"/>
    <mergeCell ref="Z30:AA30"/>
    <mergeCell ref="AB30:AC30"/>
    <mergeCell ref="AD30:AE30"/>
    <mergeCell ref="AF30:AG30"/>
    <mergeCell ref="R27:S27"/>
    <mergeCell ref="T27:U27"/>
    <mergeCell ref="V27:W27"/>
    <mergeCell ref="X27:Y27"/>
    <mergeCell ref="Z27:AA27"/>
    <mergeCell ref="AB27:AC27"/>
    <mergeCell ref="V29:W29"/>
    <mergeCell ref="X29:Y29"/>
    <mergeCell ref="Z29:AA29"/>
    <mergeCell ref="AB29:AC29"/>
    <mergeCell ref="X28:Y28"/>
    <mergeCell ref="Z28:AA28"/>
    <mergeCell ref="AB28:AC28"/>
    <mergeCell ref="AQ30:AQ31"/>
    <mergeCell ref="AD31:AE31"/>
    <mergeCell ref="AF31:AG31"/>
    <mergeCell ref="AI29:AK31"/>
    <mergeCell ref="R31:S31"/>
    <mergeCell ref="T31:U31"/>
    <mergeCell ref="V31:W31"/>
    <mergeCell ref="X31:Y31"/>
    <mergeCell ref="Z31:AA31"/>
    <mergeCell ref="AB31:AC31"/>
    <mergeCell ref="AD29:AE29"/>
    <mergeCell ref="AF29:AG29"/>
    <mergeCell ref="AQ28:AQ29"/>
    <mergeCell ref="R29:S29"/>
    <mergeCell ref="T29:U29"/>
    <mergeCell ref="V28:W28"/>
    <mergeCell ref="AD28:AE28"/>
    <mergeCell ref="AF28:AG28"/>
    <mergeCell ref="R28:S28"/>
    <mergeCell ref="T28:U28"/>
    <mergeCell ref="R30:S30"/>
    <mergeCell ref="T30:U30"/>
    <mergeCell ref="V30:W30"/>
    <mergeCell ref="X30:Y30"/>
    <mergeCell ref="D31:G31"/>
    <mergeCell ref="H31:I31"/>
    <mergeCell ref="J31:K31"/>
    <mergeCell ref="L31:M31"/>
    <mergeCell ref="N31:O31"/>
    <mergeCell ref="P31:Q31"/>
    <mergeCell ref="B39:D40"/>
    <mergeCell ref="E39:H39"/>
    <mergeCell ref="I39:X39"/>
    <mergeCell ref="B29:C31"/>
    <mergeCell ref="D29:G29"/>
    <mergeCell ref="H29:I29"/>
    <mergeCell ref="J29:K29"/>
    <mergeCell ref="L29:M29"/>
    <mergeCell ref="N29:O29"/>
    <mergeCell ref="P29:Q29"/>
    <mergeCell ref="D30:G30"/>
    <mergeCell ref="H30:I30"/>
    <mergeCell ref="J30:K30"/>
    <mergeCell ref="L30:M30"/>
    <mergeCell ref="N30:O30"/>
    <mergeCell ref="P30:Q30"/>
    <mergeCell ref="Y39:AC40"/>
    <mergeCell ref="AD39:AH40"/>
    <mergeCell ref="AJ39:AL40"/>
    <mergeCell ref="E40:H40"/>
    <mergeCell ref="I40:N40"/>
    <mergeCell ref="O40:S40"/>
    <mergeCell ref="T40:X40"/>
    <mergeCell ref="AD41:AH41"/>
    <mergeCell ref="AJ41:AL41"/>
    <mergeCell ref="B42:D42"/>
    <mergeCell ref="E42:H42"/>
    <mergeCell ref="I42:N42"/>
    <mergeCell ref="O42:S42"/>
    <mergeCell ref="T42:X42"/>
    <mergeCell ref="Y42:AC42"/>
    <mergeCell ref="AD42:AH42"/>
    <mergeCell ref="B41:D41"/>
    <mergeCell ref="E41:H41"/>
    <mergeCell ref="I41:N41"/>
    <mergeCell ref="O41:S41"/>
    <mergeCell ref="T41:X41"/>
    <mergeCell ref="Y41:AC41"/>
    <mergeCell ref="Y49:Z49"/>
    <mergeCell ref="Q48:R49"/>
    <mergeCell ref="S48:T48"/>
    <mergeCell ref="U48:V48"/>
    <mergeCell ref="W48:X49"/>
    <mergeCell ref="Y48:Z48"/>
    <mergeCell ref="AA48:AB49"/>
    <mergeCell ref="AJ42:AL42"/>
    <mergeCell ref="B47:H49"/>
    <mergeCell ref="I47:R47"/>
    <mergeCell ref="S47:AB47"/>
    <mergeCell ref="AC47:AE49"/>
    <mergeCell ref="AG47:AI49"/>
    <mergeCell ref="I48:J48"/>
    <mergeCell ref="K48:L48"/>
    <mergeCell ref="M48:N49"/>
    <mergeCell ref="O48:P48"/>
    <mergeCell ref="K50:L50"/>
    <mergeCell ref="M50:N50"/>
    <mergeCell ref="O50:P50"/>
    <mergeCell ref="Q50:R50"/>
    <mergeCell ref="I49:J49"/>
    <mergeCell ref="K49:L49"/>
    <mergeCell ref="O49:P49"/>
    <mergeCell ref="S49:T49"/>
    <mergeCell ref="U49:V49"/>
    <mergeCell ref="Y51:Z52"/>
    <mergeCell ref="AA51:AB52"/>
    <mergeCell ref="AC51:AE52"/>
    <mergeCell ref="AG51:AI52"/>
    <mergeCell ref="B52:H52"/>
    <mergeCell ref="AG50:AI50"/>
    <mergeCell ref="B51:H51"/>
    <mergeCell ref="I51:J52"/>
    <mergeCell ref="K51:L52"/>
    <mergeCell ref="M51:N52"/>
    <mergeCell ref="O51:P52"/>
    <mergeCell ref="Q51:R52"/>
    <mergeCell ref="S51:T52"/>
    <mergeCell ref="U51:V52"/>
    <mergeCell ref="W51:X52"/>
    <mergeCell ref="S50:T50"/>
    <mergeCell ref="U50:V50"/>
    <mergeCell ref="W50:X50"/>
    <mergeCell ref="Y50:Z50"/>
    <mergeCell ref="AA50:AB50"/>
    <mergeCell ref="AC50:AE50"/>
    <mergeCell ref="B50:H50"/>
    <mergeCell ref="I50:J50"/>
    <mergeCell ref="AG53:AI53"/>
    <mergeCell ref="S53:T53"/>
    <mergeCell ref="U53:V53"/>
    <mergeCell ref="W53:X53"/>
    <mergeCell ref="Y53:Z53"/>
    <mergeCell ref="AA53:AB53"/>
    <mergeCell ref="AC53:AE53"/>
    <mergeCell ref="B53:H53"/>
    <mergeCell ref="I53:J53"/>
    <mergeCell ref="K53:L53"/>
    <mergeCell ref="M53:N53"/>
    <mergeCell ref="O53:P53"/>
    <mergeCell ref="Q53:R53"/>
  </mergeCells>
  <phoneticPr fontId="2"/>
  <pageMargins left="0.43307086614173229" right="0.39370078740157483" top="0.59055118110236227" bottom="0.31496062992125984" header="0.51181102362204722" footer="0.2362204724409449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J67"/>
  <sheetViews>
    <sheetView topLeftCell="C25" zoomScale="85" zoomScaleNormal="85" zoomScaleSheetLayoutView="100" workbookViewId="0">
      <selection activeCell="X49" sqref="X49"/>
    </sheetView>
  </sheetViews>
  <sheetFormatPr defaultColWidth="9" defaultRowHeight="13.5"/>
  <cols>
    <col min="1" max="1" width="6" style="178" customWidth="1"/>
    <col min="2" max="3" width="3.5" style="178" customWidth="1"/>
    <col min="4" max="4" width="11.375" style="178" customWidth="1"/>
    <col min="5" max="18" width="4.75" style="178" customWidth="1"/>
    <col min="19" max="19" width="1.75" style="178" customWidth="1"/>
    <col min="20" max="21" width="4.75" style="178" customWidth="1"/>
    <col min="22" max="22" width="3.125" style="178" customWidth="1"/>
    <col min="23" max="23" width="25.25" style="380" bestFit="1" customWidth="1"/>
    <col min="24" max="16384" width="9" style="178"/>
  </cols>
  <sheetData>
    <row r="1" spans="1:23" s="297" customFormat="1" ht="10.9" customHeight="1">
      <c r="W1" s="265"/>
    </row>
    <row r="2" spans="1:23" s="297" customFormat="1" ht="21" customHeight="1">
      <c r="B2" s="14" t="s">
        <v>365</v>
      </c>
      <c r="T2" s="39"/>
      <c r="W2" s="265"/>
    </row>
    <row r="3" spans="1:23" s="297" customFormat="1" ht="18" customHeight="1">
      <c r="B3" s="15" t="s">
        <v>314</v>
      </c>
      <c r="W3" s="265"/>
    </row>
    <row r="4" spans="1:23" s="297" customFormat="1" ht="19.5" hidden="1" customHeight="1">
      <c r="B4" s="297" t="s">
        <v>315</v>
      </c>
      <c r="W4" s="249" t="s">
        <v>539</v>
      </c>
    </row>
    <row r="5" spans="1:23" s="297" customFormat="1" ht="5.0999999999999996" hidden="1" customHeight="1" thickBot="1">
      <c r="W5" s="249"/>
    </row>
    <row r="6" spans="1:23" s="297" customFormat="1" ht="16.899999999999999" hidden="1" customHeight="1">
      <c r="A6" s="38"/>
      <c r="B6" s="1514" t="s">
        <v>686</v>
      </c>
      <c r="C6" s="1515"/>
      <c r="D6" s="1515"/>
      <c r="E6" s="1516"/>
      <c r="F6" s="753" t="s">
        <v>739</v>
      </c>
      <c r="G6" s="740"/>
      <c r="H6" s="741"/>
      <c r="I6" s="753" t="s">
        <v>740</v>
      </c>
      <c r="J6" s="740"/>
      <c r="K6" s="741"/>
      <c r="L6" s="753" t="s">
        <v>741</v>
      </c>
      <c r="M6" s="740"/>
      <c r="N6" s="741"/>
      <c r="O6" s="753" t="s">
        <v>730</v>
      </c>
      <c r="P6" s="740"/>
      <c r="Q6" s="1132"/>
      <c r="V6" s="274"/>
      <c r="W6" s="265"/>
    </row>
    <row r="7" spans="1:23" s="297" customFormat="1" ht="16.899999999999999" hidden="1" customHeight="1" thickBot="1">
      <c r="A7" s="38"/>
      <c r="B7" s="1521" t="s">
        <v>685</v>
      </c>
      <c r="C7" s="1521"/>
      <c r="D7" s="1521"/>
      <c r="E7" s="1522"/>
      <c r="F7" s="1517"/>
      <c r="G7" s="1518"/>
      <c r="H7" s="1519"/>
      <c r="I7" s="1517"/>
      <c r="J7" s="1518"/>
      <c r="K7" s="1519"/>
      <c r="L7" s="1517"/>
      <c r="M7" s="1518"/>
      <c r="N7" s="1519"/>
      <c r="O7" s="1517"/>
      <c r="P7" s="1518"/>
      <c r="Q7" s="1520"/>
      <c r="V7" s="274"/>
      <c r="W7" s="265"/>
    </row>
    <row r="8" spans="1:23" s="297" customFormat="1" ht="16.899999999999999" hidden="1" customHeight="1">
      <c r="A8" s="38"/>
      <c r="B8" s="1523" t="s">
        <v>317</v>
      </c>
      <c r="C8" s="1523"/>
      <c r="D8" s="1523"/>
      <c r="E8" s="1523"/>
      <c r="F8" s="1524">
        <v>1959</v>
      </c>
      <c r="G8" s="1525"/>
      <c r="H8" s="163" t="s">
        <v>528</v>
      </c>
      <c r="I8" s="1525">
        <v>1959</v>
      </c>
      <c r="J8" s="1525"/>
      <c r="K8" s="163" t="s">
        <v>528</v>
      </c>
      <c r="L8" s="1525">
        <v>1959</v>
      </c>
      <c r="M8" s="1525"/>
      <c r="N8" s="163" t="s">
        <v>528</v>
      </c>
      <c r="O8" s="1524">
        <v>1959</v>
      </c>
      <c r="P8" s="1525"/>
      <c r="Q8" s="164" t="s">
        <v>528</v>
      </c>
      <c r="S8" s="40"/>
      <c r="V8" s="274"/>
      <c r="W8" s="265"/>
    </row>
    <row r="9" spans="1:23" s="297" customFormat="1" ht="16.899999999999999" hidden="1" customHeight="1">
      <c r="A9" s="38"/>
      <c r="B9" s="1136" t="s">
        <v>529</v>
      </c>
      <c r="C9" s="1526"/>
      <c r="D9" s="1526"/>
      <c r="E9" s="1527"/>
      <c r="F9" s="1528">
        <v>888</v>
      </c>
      <c r="G9" s="1529"/>
      <c r="H9" s="303" t="s">
        <v>528</v>
      </c>
      <c r="I9" s="1530">
        <v>1244</v>
      </c>
      <c r="J9" s="1528"/>
      <c r="K9" s="303" t="s">
        <v>528</v>
      </c>
      <c r="L9" s="1530">
        <v>1244</v>
      </c>
      <c r="M9" s="1528"/>
      <c r="N9" s="303" t="s">
        <v>528</v>
      </c>
      <c r="O9" s="1528">
        <v>364</v>
      </c>
      <c r="P9" s="1529"/>
      <c r="Q9" s="165" t="s">
        <v>528</v>
      </c>
      <c r="S9" s="40"/>
      <c r="V9" s="274"/>
      <c r="W9" s="265"/>
    </row>
    <row r="10" spans="1:23" s="297" customFormat="1" ht="16.899999999999999" hidden="1" customHeight="1">
      <c r="A10" s="38"/>
      <c r="B10" s="1531" t="s">
        <v>530</v>
      </c>
      <c r="C10" s="1532"/>
      <c r="D10" s="1532"/>
      <c r="E10" s="793"/>
      <c r="F10" s="1528">
        <v>330</v>
      </c>
      <c r="G10" s="1529"/>
      <c r="H10" s="303" t="s">
        <v>528</v>
      </c>
      <c r="I10" s="1530">
        <v>484</v>
      </c>
      <c r="J10" s="1528"/>
      <c r="K10" s="303" t="s">
        <v>528</v>
      </c>
      <c r="L10" s="1530">
        <v>484</v>
      </c>
      <c r="M10" s="1528"/>
      <c r="N10" s="303" t="s">
        <v>528</v>
      </c>
      <c r="O10" s="1528">
        <v>0</v>
      </c>
      <c r="P10" s="1529"/>
      <c r="Q10" s="165" t="s">
        <v>528</v>
      </c>
      <c r="S10" s="40"/>
      <c r="V10" s="274"/>
      <c r="W10" s="265"/>
    </row>
    <row r="11" spans="1:23" s="297" customFormat="1" ht="16.899999999999999" hidden="1" customHeight="1">
      <c r="A11" s="38"/>
      <c r="B11" s="1533" t="s">
        <v>531</v>
      </c>
      <c r="C11" s="1533"/>
      <c r="D11" s="1533"/>
      <c r="E11" s="1533"/>
      <c r="F11" s="1528">
        <v>8</v>
      </c>
      <c r="G11" s="1529"/>
      <c r="H11" s="303" t="s">
        <v>528</v>
      </c>
      <c r="I11" s="1529">
        <v>7</v>
      </c>
      <c r="J11" s="1529"/>
      <c r="K11" s="303" t="s">
        <v>528</v>
      </c>
      <c r="L11" s="1529">
        <v>7</v>
      </c>
      <c r="M11" s="1529"/>
      <c r="N11" s="303" t="s">
        <v>528</v>
      </c>
      <c r="O11" s="1528">
        <v>8</v>
      </c>
      <c r="P11" s="1529"/>
      <c r="Q11" s="165" t="s">
        <v>528</v>
      </c>
      <c r="S11" s="40"/>
      <c r="V11" s="274"/>
      <c r="W11" s="265"/>
    </row>
    <row r="12" spans="1:23" s="297" customFormat="1" ht="16.899999999999999" hidden="1" customHeight="1">
      <c r="A12" s="38"/>
      <c r="B12" s="1533" t="s">
        <v>542</v>
      </c>
      <c r="C12" s="1533"/>
      <c r="D12" s="1533"/>
      <c r="E12" s="1533"/>
      <c r="F12" s="1528">
        <v>791</v>
      </c>
      <c r="G12" s="1529"/>
      <c r="H12" s="303" t="s">
        <v>528</v>
      </c>
      <c r="I12" s="1529">
        <v>792</v>
      </c>
      <c r="J12" s="1529"/>
      <c r="K12" s="303" t="s">
        <v>528</v>
      </c>
      <c r="L12" s="1529">
        <v>792</v>
      </c>
      <c r="M12" s="1529"/>
      <c r="N12" s="303" t="s">
        <v>528</v>
      </c>
      <c r="O12" s="1528">
        <v>792</v>
      </c>
      <c r="P12" s="1529"/>
      <c r="Q12" s="165" t="s">
        <v>528</v>
      </c>
      <c r="S12" s="40"/>
      <c r="V12" s="274"/>
      <c r="W12" s="265"/>
    </row>
    <row r="13" spans="1:23" s="297" customFormat="1" ht="16.899999999999999" hidden="1" customHeight="1">
      <c r="A13" s="38"/>
      <c r="B13" s="1533" t="s">
        <v>532</v>
      </c>
      <c r="C13" s="1533"/>
      <c r="D13" s="1533"/>
      <c r="E13" s="1533"/>
      <c r="F13" s="1528">
        <v>5720</v>
      </c>
      <c r="G13" s="1529"/>
      <c r="H13" s="303" t="s">
        <v>528</v>
      </c>
      <c r="I13" s="1529">
        <v>5655</v>
      </c>
      <c r="J13" s="1529"/>
      <c r="K13" s="303" t="s">
        <v>528</v>
      </c>
      <c r="L13" s="1529">
        <v>5655</v>
      </c>
      <c r="M13" s="1529"/>
      <c r="N13" s="303" t="s">
        <v>528</v>
      </c>
      <c r="O13" s="1528">
        <v>5584</v>
      </c>
      <c r="P13" s="1529"/>
      <c r="Q13" s="165" t="s">
        <v>528</v>
      </c>
      <c r="S13" s="40"/>
      <c r="V13" s="274"/>
      <c r="W13" s="265"/>
    </row>
    <row r="14" spans="1:23" s="297" customFormat="1" ht="16.899999999999999" hidden="1" customHeight="1">
      <c r="A14" s="38"/>
      <c r="B14" s="1533" t="s">
        <v>533</v>
      </c>
      <c r="C14" s="1533"/>
      <c r="D14" s="1533"/>
      <c r="E14" s="1533"/>
      <c r="F14" s="1528">
        <v>2094</v>
      </c>
      <c r="G14" s="1529"/>
      <c r="H14" s="303" t="s">
        <v>528</v>
      </c>
      <c r="I14" s="1529">
        <v>2049</v>
      </c>
      <c r="J14" s="1529"/>
      <c r="K14" s="303" t="s">
        <v>528</v>
      </c>
      <c r="L14" s="1529">
        <v>2049</v>
      </c>
      <c r="M14" s="1529"/>
      <c r="N14" s="303" t="s">
        <v>528</v>
      </c>
      <c r="O14" s="1528">
        <v>1912</v>
      </c>
      <c r="P14" s="1529"/>
      <c r="Q14" s="165" t="s">
        <v>528</v>
      </c>
      <c r="S14" s="40"/>
      <c r="V14" s="274"/>
      <c r="W14" s="265"/>
    </row>
    <row r="15" spans="1:23" s="297" customFormat="1" ht="16.899999999999999" hidden="1" customHeight="1">
      <c r="A15" s="38"/>
      <c r="B15" s="1539" t="s">
        <v>534</v>
      </c>
      <c r="C15" s="1526"/>
      <c r="D15" s="1526"/>
      <c r="E15" s="1527"/>
      <c r="F15" s="1528">
        <v>596</v>
      </c>
      <c r="G15" s="1529"/>
      <c r="H15" s="303" t="s">
        <v>528</v>
      </c>
      <c r="I15" s="1530">
        <v>596</v>
      </c>
      <c r="J15" s="1528"/>
      <c r="K15" s="303" t="s">
        <v>528</v>
      </c>
      <c r="L15" s="1530">
        <v>596</v>
      </c>
      <c r="M15" s="1528"/>
      <c r="N15" s="303" t="s">
        <v>528</v>
      </c>
      <c r="O15" s="1528">
        <v>596</v>
      </c>
      <c r="P15" s="1529"/>
      <c r="Q15" s="165" t="s">
        <v>528</v>
      </c>
      <c r="S15" s="40"/>
      <c r="V15" s="274"/>
      <c r="W15" s="265"/>
    </row>
    <row r="16" spans="1:23" s="297" customFormat="1" ht="16.899999999999999" hidden="1" customHeight="1">
      <c r="A16" s="38"/>
      <c r="B16" s="1539" t="s">
        <v>320</v>
      </c>
      <c r="C16" s="1526"/>
      <c r="D16" s="1526"/>
      <c r="E16" s="1527"/>
      <c r="F16" s="1528">
        <v>1109</v>
      </c>
      <c r="G16" s="1529"/>
      <c r="H16" s="303" t="s">
        <v>528</v>
      </c>
      <c r="I16" s="1530">
        <v>1131</v>
      </c>
      <c r="J16" s="1528"/>
      <c r="K16" s="303" t="s">
        <v>528</v>
      </c>
      <c r="L16" s="1530">
        <v>1131</v>
      </c>
      <c r="M16" s="1528"/>
      <c r="N16" s="303" t="s">
        <v>528</v>
      </c>
      <c r="O16" s="1528">
        <v>1131</v>
      </c>
      <c r="P16" s="1529"/>
      <c r="Q16" s="165" t="s">
        <v>528</v>
      </c>
      <c r="S16" s="40"/>
      <c r="T16" s="166"/>
      <c r="V16" s="274"/>
      <c r="W16" s="265"/>
    </row>
    <row r="17" spans="1:23" s="297" customFormat="1" ht="16.899999999999999" hidden="1" customHeight="1" thickBot="1">
      <c r="A17" s="38"/>
      <c r="B17" s="1552" t="s">
        <v>321</v>
      </c>
      <c r="C17" s="1552"/>
      <c r="D17" s="1552"/>
      <c r="E17" s="1552"/>
      <c r="F17" s="1535">
        <v>278</v>
      </c>
      <c r="G17" s="1534"/>
      <c r="H17" s="167" t="s">
        <v>528</v>
      </c>
      <c r="I17" s="1534">
        <v>278</v>
      </c>
      <c r="J17" s="1534"/>
      <c r="K17" s="167" t="s">
        <v>528</v>
      </c>
      <c r="L17" s="1534">
        <v>278</v>
      </c>
      <c r="M17" s="1534"/>
      <c r="N17" s="167" t="s">
        <v>528</v>
      </c>
      <c r="O17" s="1535">
        <v>278</v>
      </c>
      <c r="P17" s="1534"/>
      <c r="Q17" s="168" t="s">
        <v>528</v>
      </c>
      <c r="S17" s="40"/>
      <c r="V17" s="274"/>
      <c r="W17" s="265"/>
    </row>
    <row r="18" spans="1:23" s="297" customFormat="1" ht="16.899999999999999" hidden="1" customHeight="1" thickBot="1">
      <c r="A18" s="38"/>
      <c r="B18" s="1519" t="s">
        <v>50</v>
      </c>
      <c r="C18" s="1536"/>
      <c r="D18" s="1536"/>
      <c r="E18" s="1517"/>
      <c r="F18" s="1537">
        <f>SUM(F8+F9+F10+F11+F12+F13+F14+F15+F16+F17)</f>
        <v>13773</v>
      </c>
      <c r="G18" s="1538"/>
      <c r="H18" s="169" t="s">
        <v>528</v>
      </c>
      <c r="I18" s="1538">
        <f>SUM(I8+I9+I10+I11+I12+I13+I14+I15+I16+I17)</f>
        <v>14195</v>
      </c>
      <c r="J18" s="1538"/>
      <c r="K18" s="169" t="s">
        <v>528</v>
      </c>
      <c r="L18" s="1538">
        <f>SUM(L8+L9+L10+L11+L12+L13+L14+L15+L16+L17)</f>
        <v>14195</v>
      </c>
      <c r="M18" s="1538"/>
      <c r="N18" s="169" t="s">
        <v>528</v>
      </c>
      <c r="O18" s="1537">
        <f>SUM(O8+O9+O10+O11+O12+O13+O14+O15+O16+O17)</f>
        <v>12624</v>
      </c>
      <c r="P18" s="1538"/>
      <c r="Q18" s="170" t="s">
        <v>528</v>
      </c>
      <c r="S18" s="40"/>
      <c r="V18" s="274"/>
      <c r="W18" s="265"/>
    </row>
    <row r="19" spans="1:23" s="297" customFormat="1" ht="16.899999999999999" hidden="1" customHeight="1">
      <c r="B19" s="297" t="s">
        <v>670</v>
      </c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W19" s="249"/>
    </row>
    <row r="20" spans="1:23" s="297" customFormat="1" ht="10.15" hidden="1" customHeight="1"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W20" s="249"/>
    </row>
    <row r="21" spans="1:23" s="297" customFormat="1" ht="16.899999999999999" customHeight="1">
      <c r="B21" s="297" t="s">
        <v>705</v>
      </c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2"/>
      <c r="W21" s="249"/>
    </row>
    <row r="22" spans="1:23" s="297" customFormat="1" ht="5.0999999999999996" customHeight="1" thickBot="1">
      <c r="W22" s="249"/>
    </row>
    <row r="23" spans="1:23" ht="13.5" customHeight="1">
      <c r="A23" s="173"/>
      <c r="B23" s="46"/>
      <c r="C23" s="46"/>
      <c r="D23" s="174" t="s">
        <v>684</v>
      </c>
      <c r="E23" s="1550" t="s">
        <v>701</v>
      </c>
      <c r="F23" s="1550" t="s">
        <v>509</v>
      </c>
      <c r="G23" s="1550">
        <v>6</v>
      </c>
      <c r="H23" s="1550">
        <v>7</v>
      </c>
      <c r="I23" s="1550">
        <v>8</v>
      </c>
      <c r="J23" s="1550">
        <v>9</v>
      </c>
      <c r="K23" s="1550">
        <v>10</v>
      </c>
      <c r="L23" s="1550">
        <v>11</v>
      </c>
      <c r="M23" s="1550">
        <v>12</v>
      </c>
      <c r="N23" s="1550" t="s">
        <v>702</v>
      </c>
      <c r="O23" s="1550">
        <v>2</v>
      </c>
      <c r="P23" s="1553">
        <v>3</v>
      </c>
      <c r="Q23" s="1555" t="s">
        <v>424</v>
      </c>
      <c r="R23" s="175"/>
      <c r="S23" s="176" t="s">
        <v>682</v>
      </c>
      <c r="T23" s="177" t="s">
        <v>425</v>
      </c>
      <c r="V23" s="274"/>
    </row>
    <row r="24" spans="1:23" ht="13.5" customHeight="1" thickBot="1">
      <c r="A24" s="173"/>
      <c r="B24" s="1557" t="s">
        <v>683</v>
      </c>
      <c r="C24" s="1558"/>
      <c r="D24" s="1559"/>
      <c r="E24" s="1562"/>
      <c r="F24" s="1562"/>
      <c r="G24" s="1562"/>
      <c r="H24" s="1562"/>
      <c r="I24" s="1562"/>
      <c r="J24" s="1562"/>
      <c r="K24" s="1562"/>
      <c r="L24" s="1562"/>
      <c r="M24" s="1562"/>
      <c r="N24" s="1562"/>
      <c r="O24" s="1562"/>
      <c r="P24" s="1554"/>
      <c r="Q24" s="1556"/>
      <c r="R24" s="175"/>
      <c r="S24" s="176" t="s">
        <v>682</v>
      </c>
      <c r="T24" s="179" t="s">
        <v>424</v>
      </c>
      <c r="V24" s="274"/>
    </row>
    <row r="25" spans="1:23" ht="16.5" customHeight="1">
      <c r="A25" s="173"/>
      <c r="B25" s="1560" t="s">
        <v>318</v>
      </c>
      <c r="C25" s="1561"/>
      <c r="D25" s="1561"/>
      <c r="E25" s="381">
        <v>151</v>
      </c>
      <c r="F25" s="381">
        <v>203</v>
      </c>
      <c r="G25" s="381">
        <v>187</v>
      </c>
      <c r="H25" s="381">
        <v>234</v>
      </c>
      <c r="I25" s="381">
        <v>163</v>
      </c>
      <c r="J25" s="381">
        <v>218</v>
      </c>
      <c r="K25" s="381">
        <v>243</v>
      </c>
      <c r="L25" s="381">
        <v>162</v>
      </c>
      <c r="M25" s="381">
        <v>151</v>
      </c>
      <c r="N25" s="381">
        <v>181</v>
      </c>
      <c r="O25" s="381">
        <v>149</v>
      </c>
      <c r="P25" s="381">
        <v>169</v>
      </c>
      <c r="Q25" s="382">
        <f>SUM(E25:P25)</f>
        <v>2211</v>
      </c>
      <c r="R25" s="180"/>
      <c r="S25" s="181" t="s">
        <v>682</v>
      </c>
      <c r="T25" s="383">
        <v>2311</v>
      </c>
      <c r="V25" s="274"/>
    </row>
    <row r="26" spans="1:23" ht="16.5" customHeight="1">
      <c r="A26" s="173"/>
      <c r="B26" s="1540" t="s">
        <v>415</v>
      </c>
      <c r="C26" s="1541"/>
      <c r="D26" s="1541"/>
      <c r="E26" s="384">
        <v>2</v>
      </c>
      <c r="F26" s="384">
        <v>0</v>
      </c>
      <c r="G26" s="384">
        <v>0</v>
      </c>
      <c r="H26" s="384">
        <v>2</v>
      </c>
      <c r="I26" s="384">
        <v>0</v>
      </c>
      <c r="J26" s="384">
        <v>0</v>
      </c>
      <c r="K26" s="384">
        <v>0</v>
      </c>
      <c r="L26" s="384">
        <v>1</v>
      </c>
      <c r="M26" s="384">
        <v>1</v>
      </c>
      <c r="N26" s="384">
        <v>0</v>
      </c>
      <c r="O26" s="384">
        <v>0</v>
      </c>
      <c r="P26" s="384">
        <v>1</v>
      </c>
      <c r="Q26" s="385">
        <f t="shared" ref="Q26:Q29" si="0">SUM(E26:P26)</f>
        <v>7</v>
      </c>
      <c r="R26" s="180"/>
      <c r="S26" s="182" t="s">
        <v>682</v>
      </c>
      <c r="T26" s="386">
        <v>6</v>
      </c>
      <c r="V26" s="274"/>
    </row>
    <row r="27" spans="1:23" ht="16.5" customHeight="1">
      <c r="A27" s="173"/>
      <c r="B27" s="1540" t="s">
        <v>319</v>
      </c>
      <c r="C27" s="1541"/>
      <c r="D27" s="1541"/>
      <c r="E27" s="384">
        <v>4</v>
      </c>
      <c r="F27" s="384">
        <v>0</v>
      </c>
      <c r="G27" s="384">
        <v>10</v>
      </c>
      <c r="H27" s="384">
        <v>11</v>
      </c>
      <c r="I27" s="384">
        <v>2</v>
      </c>
      <c r="J27" s="384">
        <v>2</v>
      </c>
      <c r="K27" s="384">
        <v>49</v>
      </c>
      <c r="L27" s="384">
        <v>17</v>
      </c>
      <c r="M27" s="384">
        <v>18</v>
      </c>
      <c r="N27" s="384">
        <v>14</v>
      </c>
      <c r="O27" s="384">
        <v>1</v>
      </c>
      <c r="P27" s="384">
        <v>3</v>
      </c>
      <c r="Q27" s="385">
        <f t="shared" si="0"/>
        <v>131</v>
      </c>
      <c r="R27" s="180"/>
      <c r="S27" s="182" t="s">
        <v>682</v>
      </c>
      <c r="T27" s="383">
        <v>143</v>
      </c>
      <c r="V27" s="274"/>
    </row>
    <row r="28" spans="1:23" ht="16.5" customHeight="1">
      <c r="A28" s="173"/>
      <c r="B28" s="1540" t="s">
        <v>366</v>
      </c>
      <c r="C28" s="1541"/>
      <c r="D28" s="1541"/>
      <c r="E28" s="384">
        <v>41</v>
      </c>
      <c r="F28" s="384">
        <v>32</v>
      </c>
      <c r="G28" s="384">
        <v>49</v>
      </c>
      <c r="H28" s="384">
        <v>61</v>
      </c>
      <c r="I28" s="384">
        <v>30</v>
      </c>
      <c r="J28" s="384">
        <v>45</v>
      </c>
      <c r="K28" s="384">
        <v>61</v>
      </c>
      <c r="L28" s="384">
        <v>27</v>
      </c>
      <c r="M28" s="384">
        <v>60</v>
      </c>
      <c r="N28" s="384">
        <v>50</v>
      </c>
      <c r="O28" s="384">
        <v>22</v>
      </c>
      <c r="P28" s="384">
        <v>58</v>
      </c>
      <c r="Q28" s="385">
        <f t="shared" si="0"/>
        <v>536</v>
      </c>
      <c r="R28" s="180"/>
      <c r="S28" s="181" t="s">
        <v>682</v>
      </c>
      <c r="T28" s="386">
        <v>533</v>
      </c>
      <c r="V28" s="274"/>
    </row>
    <row r="29" spans="1:23" ht="16.5" customHeight="1" thickBot="1">
      <c r="A29" s="173"/>
      <c r="B29" s="1542" t="s">
        <v>34</v>
      </c>
      <c r="C29" s="1543"/>
      <c r="D29" s="1543"/>
      <c r="E29" s="387">
        <v>13</v>
      </c>
      <c r="F29" s="387">
        <v>13</v>
      </c>
      <c r="G29" s="387">
        <v>21</v>
      </c>
      <c r="H29" s="387">
        <v>23</v>
      </c>
      <c r="I29" s="387">
        <v>12</v>
      </c>
      <c r="J29" s="387">
        <v>8</v>
      </c>
      <c r="K29" s="387">
        <v>17</v>
      </c>
      <c r="L29" s="387">
        <v>17</v>
      </c>
      <c r="M29" s="387">
        <v>18</v>
      </c>
      <c r="N29" s="387">
        <v>11</v>
      </c>
      <c r="O29" s="387">
        <v>3</v>
      </c>
      <c r="P29" s="387">
        <v>9</v>
      </c>
      <c r="Q29" s="388">
        <f t="shared" si="0"/>
        <v>165</v>
      </c>
      <c r="R29" s="180"/>
      <c r="S29" s="181" t="s">
        <v>682</v>
      </c>
      <c r="T29" s="389">
        <v>233</v>
      </c>
      <c r="V29" s="274"/>
    </row>
    <row r="30" spans="1:23" ht="16.5" customHeight="1" thickBot="1">
      <c r="A30" s="173"/>
      <c r="B30" s="1544" t="s">
        <v>50</v>
      </c>
      <c r="C30" s="1545"/>
      <c r="D30" s="1545"/>
      <c r="E30" s="390">
        <f>SUM(E25:E29)</f>
        <v>211</v>
      </c>
      <c r="F30" s="390">
        <f t="shared" ref="F30:P30" si="1">SUM(F25:F29)</f>
        <v>248</v>
      </c>
      <c r="G30" s="390">
        <f t="shared" si="1"/>
        <v>267</v>
      </c>
      <c r="H30" s="390">
        <f t="shared" si="1"/>
        <v>331</v>
      </c>
      <c r="I30" s="390">
        <f t="shared" si="1"/>
        <v>207</v>
      </c>
      <c r="J30" s="390">
        <f t="shared" si="1"/>
        <v>273</v>
      </c>
      <c r="K30" s="390">
        <f t="shared" si="1"/>
        <v>370</v>
      </c>
      <c r="L30" s="390">
        <f t="shared" si="1"/>
        <v>224</v>
      </c>
      <c r="M30" s="390">
        <f t="shared" si="1"/>
        <v>248</v>
      </c>
      <c r="N30" s="390">
        <f t="shared" si="1"/>
        <v>256</v>
      </c>
      <c r="O30" s="390">
        <f t="shared" si="1"/>
        <v>175</v>
      </c>
      <c r="P30" s="390">
        <f t="shared" si="1"/>
        <v>240</v>
      </c>
      <c r="Q30" s="391">
        <f>SUM(E30:P30)</f>
        <v>3050</v>
      </c>
      <c r="R30" s="180"/>
      <c r="S30" s="181" t="s">
        <v>682</v>
      </c>
      <c r="T30" s="392">
        <f>SUM(T25:T29)</f>
        <v>3226</v>
      </c>
      <c r="V30" s="274"/>
    </row>
    <row r="31" spans="1:23" ht="16.899999999999999" customHeight="1"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W31" s="249"/>
    </row>
    <row r="32" spans="1:23" ht="14.25">
      <c r="B32" s="15" t="s">
        <v>316</v>
      </c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W32" s="249"/>
    </row>
    <row r="33" spans="2:36" ht="19.5" customHeight="1">
      <c r="B33" s="297" t="s">
        <v>681</v>
      </c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172"/>
      <c r="S33" s="297"/>
      <c r="T33" s="297"/>
      <c r="U33" s="297"/>
      <c r="W33" s="249"/>
    </row>
    <row r="34" spans="2:36" s="297" customFormat="1" ht="5.0999999999999996" customHeight="1" thickBot="1">
      <c r="W34" s="249"/>
    </row>
    <row r="35" spans="2:36" ht="13.15" customHeight="1">
      <c r="B35" s="739" t="s">
        <v>210</v>
      </c>
      <c r="C35" s="740"/>
      <c r="D35" s="1548" t="s">
        <v>297</v>
      </c>
      <c r="E35" s="1550" t="s">
        <v>701</v>
      </c>
      <c r="F35" s="1550" t="s">
        <v>509</v>
      </c>
      <c r="G35" s="823" t="s">
        <v>303</v>
      </c>
      <c r="H35" s="823" t="s">
        <v>304</v>
      </c>
      <c r="I35" s="823" t="s">
        <v>305</v>
      </c>
      <c r="J35" s="823" t="s">
        <v>306</v>
      </c>
      <c r="K35" s="823" t="s">
        <v>307</v>
      </c>
      <c r="L35" s="823" t="s">
        <v>308</v>
      </c>
      <c r="M35" s="823" t="s">
        <v>309</v>
      </c>
      <c r="N35" s="823" t="s">
        <v>702</v>
      </c>
      <c r="O35" s="823" t="s">
        <v>426</v>
      </c>
      <c r="P35" s="823" t="s">
        <v>427</v>
      </c>
      <c r="Q35" s="1571" t="s">
        <v>424</v>
      </c>
      <c r="R35" s="833" t="s">
        <v>355</v>
      </c>
      <c r="S35" s="297"/>
      <c r="T35" s="835" t="s">
        <v>425</v>
      </c>
      <c r="U35" s="836"/>
      <c r="W35" s="249"/>
    </row>
    <row r="36" spans="2:36">
      <c r="B36" s="841"/>
      <c r="C36" s="842"/>
      <c r="D36" s="1549"/>
      <c r="E36" s="1551"/>
      <c r="F36" s="1551"/>
      <c r="G36" s="824"/>
      <c r="H36" s="824"/>
      <c r="I36" s="824"/>
      <c r="J36" s="824"/>
      <c r="K36" s="824"/>
      <c r="L36" s="824"/>
      <c r="M36" s="824"/>
      <c r="N36" s="824"/>
      <c r="O36" s="824"/>
      <c r="P36" s="824"/>
      <c r="Q36" s="816"/>
      <c r="R36" s="834"/>
      <c r="S36" s="297"/>
      <c r="T36" s="17" t="s">
        <v>424</v>
      </c>
      <c r="U36" s="191" t="s">
        <v>355</v>
      </c>
      <c r="W36" s="249"/>
    </row>
    <row r="37" spans="2:36" ht="16.5" customHeight="1" thickBot="1">
      <c r="B37" s="1546"/>
      <c r="C37" s="1547"/>
      <c r="D37" s="192" t="s">
        <v>323</v>
      </c>
      <c r="E37" s="393">
        <v>19</v>
      </c>
      <c r="F37" s="393">
        <v>27</v>
      </c>
      <c r="G37" s="393">
        <v>25</v>
      </c>
      <c r="H37" s="393">
        <v>26</v>
      </c>
      <c r="I37" s="393">
        <v>27</v>
      </c>
      <c r="J37" s="393">
        <v>27</v>
      </c>
      <c r="K37" s="393">
        <v>27</v>
      </c>
      <c r="L37" s="393">
        <v>26</v>
      </c>
      <c r="M37" s="393">
        <v>23</v>
      </c>
      <c r="N37" s="393">
        <v>23</v>
      </c>
      <c r="O37" s="393">
        <v>24</v>
      </c>
      <c r="P37" s="393">
        <v>25</v>
      </c>
      <c r="Q37" s="327">
        <f>SUM(E37:P37)</f>
        <v>299</v>
      </c>
      <c r="R37" s="394" t="s">
        <v>301</v>
      </c>
      <c r="S37" s="42"/>
      <c r="T37" s="395">
        <v>295</v>
      </c>
      <c r="U37" s="394" t="s">
        <v>301</v>
      </c>
      <c r="V37" s="41"/>
      <c r="W37" s="249"/>
    </row>
    <row r="38" spans="2:36" s="10" customFormat="1" ht="17.100000000000001" customHeight="1">
      <c r="B38" s="1563" t="s">
        <v>428</v>
      </c>
      <c r="C38" s="1564"/>
      <c r="D38" s="1565"/>
      <c r="E38" s="396">
        <v>20</v>
      </c>
      <c r="F38" s="396">
        <v>35</v>
      </c>
      <c r="G38" s="396">
        <v>23</v>
      </c>
      <c r="H38" s="396">
        <v>36</v>
      </c>
      <c r="I38" s="396">
        <v>37</v>
      </c>
      <c r="J38" s="396">
        <v>32</v>
      </c>
      <c r="K38" s="396">
        <v>21</v>
      </c>
      <c r="L38" s="396">
        <v>27</v>
      </c>
      <c r="M38" s="396">
        <v>21</v>
      </c>
      <c r="N38" s="396">
        <v>23</v>
      </c>
      <c r="O38" s="396">
        <v>22</v>
      </c>
      <c r="P38" s="396">
        <v>16</v>
      </c>
      <c r="Q38" s="397">
        <f>SUM(E38:P38)</f>
        <v>313</v>
      </c>
      <c r="R38" s="398">
        <f>ROUND(Q38/Q37,3)</f>
        <v>1.0469999999999999</v>
      </c>
      <c r="S38" s="184"/>
      <c r="T38" s="399">
        <v>218</v>
      </c>
      <c r="U38" s="398">
        <f>ROUND(T38/T37,3)</f>
        <v>0.73899999999999999</v>
      </c>
      <c r="V38" s="41"/>
      <c r="W38" s="249"/>
    </row>
    <row r="39" spans="2:36" s="10" customFormat="1" ht="17.100000000000001" customHeight="1">
      <c r="B39" s="185"/>
      <c r="C39" s="720" t="s">
        <v>377</v>
      </c>
      <c r="D39" s="660"/>
      <c r="E39" s="400">
        <v>15</v>
      </c>
      <c r="F39" s="400">
        <v>25</v>
      </c>
      <c r="G39" s="400">
        <v>18</v>
      </c>
      <c r="H39" s="400">
        <v>25</v>
      </c>
      <c r="I39" s="400">
        <v>29</v>
      </c>
      <c r="J39" s="400">
        <v>25</v>
      </c>
      <c r="K39" s="400">
        <v>15</v>
      </c>
      <c r="L39" s="400">
        <v>23</v>
      </c>
      <c r="M39" s="400">
        <v>16</v>
      </c>
      <c r="N39" s="400">
        <v>15</v>
      </c>
      <c r="O39" s="400">
        <v>16</v>
      </c>
      <c r="P39" s="400">
        <v>14</v>
      </c>
      <c r="Q39" s="400">
        <f t="shared" ref="Q39:Q40" si="2">SUM(E39:P39)</f>
        <v>236</v>
      </c>
      <c r="R39" s="401">
        <f>ROUND(Q39/Q37,3)</f>
        <v>0.78900000000000003</v>
      </c>
      <c r="S39" s="186"/>
      <c r="T39" s="402">
        <v>173</v>
      </c>
      <c r="U39" s="401">
        <f>ROUND(T39/T37,3)</f>
        <v>0.58599999999999997</v>
      </c>
      <c r="V39" s="148"/>
      <c r="W39" s="249"/>
    </row>
    <row r="40" spans="2:36" s="10" customFormat="1" ht="17.100000000000001" customHeight="1" thickBot="1">
      <c r="B40" s="187"/>
      <c r="C40" s="1566" t="s">
        <v>378</v>
      </c>
      <c r="D40" s="1567"/>
      <c r="E40" s="327">
        <v>5</v>
      </c>
      <c r="F40" s="327">
        <v>10</v>
      </c>
      <c r="G40" s="327">
        <v>5</v>
      </c>
      <c r="H40" s="327">
        <v>11</v>
      </c>
      <c r="I40" s="327">
        <v>8</v>
      </c>
      <c r="J40" s="327">
        <v>7</v>
      </c>
      <c r="K40" s="327">
        <v>6</v>
      </c>
      <c r="L40" s="327">
        <v>4</v>
      </c>
      <c r="M40" s="327">
        <v>5</v>
      </c>
      <c r="N40" s="327">
        <v>8</v>
      </c>
      <c r="O40" s="327">
        <v>6</v>
      </c>
      <c r="P40" s="327">
        <v>2</v>
      </c>
      <c r="Q40" s="327">
        <f t="shared" si="2"/>
        <v>77</v>
      </c>
      <c r="R40" s="403">
        <f>ROUND(Q40/Q37,3)</f>
        <v>0.25800000000000001</v>
      </c>
      <c r="S40" s="186"/>
      <c r="T40" s="395">
        <v>45</v>
      </c>
      <c r="U40" s="403">
        <f>ROUND(T40/T37,3)</f>
        <v>0.153</v>
      </c>
      <c r="V40" s="148"/>
      <c r="W40" s="249"/>
    </row>
    <row r="41" spans="2:36" s="10" customFormat="1" ht="17.100000000000001" customHeight="1" thickBot="1">
      <c r="B41" s="1568" t="s">
        <v>429</v>
      </c>
      <c r="C41" s="1569"/>
      <c r="D41" s="1570"/>
      <c r="E41" s="404">
        <v>25</v>
      </c>
      <c r="F41" s="404">
        <v>50</v>
      </c>
      <c r="G41" s="404">
        <v>26</v>
      </c>
      <c r="H41" s="404">
        <v>44</v>
      </c>
      <c r="I41" s="404">
        <v>51</v>
      </c>
      <c r="J41" s="404">
        <v>42</v>
      </c>
      <c r="K41" s="404">
        <v>29</v>
      </c>
      <c r="L41" s="404">
        <v>38</v>
      </c>
      <c r="M41" s="404">
        <v>27</v>
      </c>
      <c r="N41" s="404">
        <v>28</v>
      </c>
      <c r="O41" s="404">
        <v>31</v>
      </c>
      <c r="P41" s="404">
        <v>26</v>
      </c>
      <c r="Q41" s="327">
        <f>SUM(E41:P41)</f>
        <v>417</v>
      </c>
      <c r="R41" s="403">
        <f>ROUND(Q41/Q37,3)</f>
        <v>1.395</v>
      </c>
      <c r="S41" s="188"/>
      <c r="T41" s="395">
        <v>249</v>
      </c>
      <c r="U41" s="403">
        <f>ROUND(T41/T37,3)</f>
        <v>0.84399999999999997</v>
      </c>
      <c r="W41" s="249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  <c r="AH41" s="297"/>
      <c r="AI41" s="297"/>
      <c r="AJ41" s="297"/>
    </row>
    <row r="42" spans="2:36" s="297" customFormat="1" ht="4.9000000000000004" customHeight="1" thickBot="1">
      <c r="Q42" s="85"/>
      <c r="R42" s="85"/>
      <c r="W42" s="249"/>
    </row>
    <row r="43" spans="2:36" s="297" customFormat="1" ht="12.75" customHeight="1">
      <c r="B43" s="1588" t="s">
        <v>430</v>
      </c>
      <c r="C43" s="1589"/>
      <c r="D43" s="1589"/>
      <c r="E43" s="1589"/>
      <c r="F43" s="1590"/>
      <c r="G43" s="1591" t="s">
        <v>671</v>
      </c>
      <c r="H43" s="1572" t="s">
        <v>431</v>
      </c>
      <c r="I43" s="1577" t="s">
        <v>432</v>
      </c>
      <c r="J43" s="1593" t="s">
        <v>433</v>
      </c>
      <c r="K43" s="1572" t="s">
        <v>434</v>
      </c>
      <c r="L43" s="1572" t="s">
        <v>672</v>
      </c>
      <c r="M43" s="1574" t="s">
        <v>435</v>
      </c>
      <c r="N43" s="1577" t="s">
        <v>436</v>
      </c>
      <c r="O43" s="1580" t="s">
        <v>437</v>
      </c>
      <c r="P43" s="1581"/>
      <c r="Q43" s="1584"/>
      <c r="R43" s="1585"/>
      <c r="W43" s="249"/>
    </row>
    <row r="44" spans="2:36" s="297" customFormat="1" ht="12.75" customHeight="1">
      <c r="B44" s="1589"/>
      <c r="C44" s="1589"/>
      <c r="D44" s="1589"/>
      <c r="E44" s="1589"/>
      <c r="F44" s="1590"/>
      <c r="G44" s="1592"/>
      <c r="H44" s="1573"/>
      <c r="I44" s="1578"/>
      <c r="J44" s="1594"/>
      <c r="K44" s="1573"/>
      <c r="L44" s="1573"/>
      <c r="M44" s="1575"/>
      <c r="N44" s="1578"/>
      <c r="O44" s="1582"/>
      <c r="P44" s="1583"/>
      <c r="Q44" s="1584"/>
      <c r="R44" s="1585"/>
      <c r="W44" s="249"/>
    </row>
    <row r="45" spans="2:36" s="297" customFormat="1" ht="12.75" customHeight="1">
      <c r="G45" s="1592"/>
      <c r="H45" s="1573"/>
      <c r="I45" s="1579"/>
      <c r="J45" s="1595"/>
      <c r="K45" s="1573"/>
      <c r="L45" s="1573"/>
      <c r="M45" s="1576"/>
      <c r="N45" s="1579"/>
      <c r="O45" s="1582"/>
      <c r="P45" s="1583"/>
      <c r="Q45" s="1584"/>
      <c r="R45" s="1585"/>
      <c r="W45" s="249"/>
    </row>
    <row r="46" spans="2:36" s="297" customFormat="1" ht="17.100000000000001" customHeight="1" thickBot="1">
      <c r="F46" s="172"/>
      <c r="G46" s="405">
        <v>8</v>
      </c>
      <c r="H46" s="406">
        <v>84</v>
      </c>
      <c r="I46" s="406">
        <v>26</v>
      </c>
      <c r="J46" s="406">
        <v>11</v>
      </c>
      <c r="K46" s="406">
        <v>88</v>
      </c>
      <c r="L46" s="406">
        <v>20</v>
      </c>
      <c r="M46" s="406">
        <v>30</v>
      </c>
      <c r="N46" s="406">
        <v>150</v>
      </c>
      <c r="O46" s="797">
        <f>SUM(E46:N46)</f>
        <v>417</v>
      </c>
      <c r="P46" s="1586"/>
      <c r="Q46" s="1587"/>
      <c r="R46" s="615"/>
      <c r="W46" s="249"/>
    </row>
    <row r="47" spans="2:36" s="297" customFormat="1" ht="6.6" customHeight="1" thickBot="1">
      <c r="G47" s="40"/>
      <c r="H47" s="40"/>
      <c r="I47" s="40"/>
      <c r="J47" s="40"/>
      <c r="K47" s="40"/>
      <c r="L47" s="40"/>
      <c r="M47" s="40"/>
      <c r="N47" s="40"/>
      <c r="O47" s="40"/>
      <c r="P47" s="40"/>
      <c r="W47" s="249"/>
    </row>
    <row r="48" spans="2:36" s="297" customFormat="1" ht="18" customHeight="1" thickBot="1">
      <c r="G48" s="1596" t="s">
        <v>548</v>
      </c>
      <c r="H48" s="1597"/>
      <c r="I48" s="189"/>
      <c r="J48" s="190"/>
      <c r="K48" s="190"/>
      <c r="L48" s="190"/>
      <c r="M48" s="190"/>
      <c r="N48" s="190"/>
      <c r="O48" s="190"/>
      <c r="P48" s="190"/>
      <c r="Q48" s="265"/>
      <c r="R48" s="265"/>
      <c r="W48" s="249"/>
    </row>
    <row r="49" spans="2:35" s="297" customFormat="1" ht="17.100000000000001" customHeight="1" thickBot="1">
      <c r="G49" s="405">
        <v>3</v>
      </c>
      <c r="H49" s="406">
        <v>64</v>
      </c>
      <c r="I49" s="407">
        <v>13</v>
      </c>
      <c r="J49" s="407">
        <v>4</v>
      </c>
      <c r="K49" s="407">
        <v>38</v>
      </c>
      <c r="L49" s="407">
        <v>24</v>
      </c>
      <c r="M49" s="407">
        <v>23</v>
      </c>
      <c r="N49" s="407">
        <v>80</v>
      </c>
      <c r="O49" s="1598">
        <f>SUM(E49:N49)</f>
        <v>249</v>
      </c>
      <c r="P49" s="1599"/>
      <c r="Q49" s="1587"/>
      <c r="R49" s="615"/>
      <c r="W49" s="249"/>
    </row>
    <row r="50" spans="2:35" s="297" customFormat="1" ht="16.899999999999999" customHeight="1">
      <c r="G50" s="247"/>
      <c r="H50" s="247"/>
      <c r="I50" s="247"/>
      <c r="J50" s="247"/>
      <c r="K50" s="247"/>
      <c r="L50" s="247"/>
      <c r="M50" s="247"/>
      <c r="N50" s="247"/>
      <c r="O50" s="247"/>
      <c r="P50" s="408"/>
      <c r="Q50" s="247"/>
      <c r="R50" s="247"/>
      <c r="W50" s="249"/>
    </row>
    <row r="51" spans="2:35" s="297" customFormat="1">
      <c r="B51" s="297" t="s">
        <v>703</v>
      </c>
      <c r="N51" s="297" t="s">
        <v>387</v>
      </c>
      <c r="T51" s="36"/>
      <c r="V51" s="265"/>
      <c r="W51" s="380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</row>
    <row r="52" spans="2:35" s="297" customFormat="1" ht="5.0999999999999996" customHeight="1" thickBot="1">
      <c r="B52" s="15"/>
      <c r="V52" s="265"/>
      <c r="W52" s="265"/>
    </row>
    <row r="53" spans="2:35" s="297" customFormat="1" ht="13.15" customHeight="1">
      <c r="B53" s="739" t="s">
        <v>210</v>
      </c>
      <c r="C53" s="740"/>
      <c r="D53" s="1602" t="s">
        <v>297</v>
      </c>
      <c r="E53" s="823" t="s">
        <v>701</v>
      </c>
      <c r="F53" s="825" t="s">
        <v>509</v>
      </c>
      <c r="G53" s="825" t="s">
        <v>303</v>
      </c>
      <c r="H53" s="825" t="s">
        <v>304</v>
      </c>
      <c r="I53" s="825" t="s">
        <v>305</v>
      </c>
      <c r="J53" s="825" t="s">
        <v>306</v>
      </c>
      <c r="K53" s="825" t="s">
        <v>307</v>
      </c>
      <c r="L53" s="825" t="s">
        <v>308</v>
      </c>
      <c r="M53" s="825" t="s">
        <v>309</v>
      </c>
      <c r="N53" s="823" t="s">
        <v>702</v>
      </c>
      <c r="O53" s="825" t="s">
        <v>426</v>
      </c>
      <c r="P53" s="825" t="s">
        <v>427</v>
      </c>
      <c r="Q53" s="752" t="s">
        <v>424</v>
      </c>
      <c r="R53" s="833" t="s">
        <v>355</v>
      </c>
      <c r="S53" s="193"/>
      <c r="T53" s="835" t="s">
        <v>425</v>
      </c>
      <c r="U53" s="897"/>
      <c r="W53" s="265"/>
    </row>
    <row r="54" spans="2:35" s="297" customFormat="1" ht="13.15" customHeight="1">
      <c r="B54" s="1600"/>
      <c r="C54" s="532"/>
      <c r="D54" s="1603"/>
      <c r="E54" s="824"/>
      <c r="F54" s="826"/>
      <c r="G54" s="826"/>
      <c r="H54" s="826"/>
      <c r="I54" s="826"/>
      <c r="J54" s="826"/>
      <c r="K54" s="826"/>
      <c r="L54" s="826"/>
      <c r="M54" s="826"/>
      <c r="N54" s="824"/>
      <c r="O54" s="826"/>
      <c r="P54" s="826"/>
      <c r="Q54" s="832"/>
      <c r="R54" s="834"/>
      <c r="S54" s="193"/>
      <c r="T54" s="37" t="s">
        <v>424</v>
      </c>
      <c r="U54" s="191" t="s">
        <v>355</v>
      </c>
    </row>
    <row r="55" spans="2:35" s="297" customFormat="1" ht="16.149999999999999" customHeight="1" thickBot="1">
      <c r="B55" s="1601"/>
      <c r="C55" s="1518"/>
      <c r="D55" s="199" t="s">
        <v>673</v>
      </c>
      <c r="E55" s="327">
        <v>30</v>
      </c>
      <c r="F55" s="327">
        <v>31</v>
      </c>
      <c r="G55" s="327">
        <v>30</v>
      </c>
      <c r="H55" s="327">
        <v>31</v>
      </c>
      <c r="I55" s="327">
        <v>31</v>
      </c>
      <c r="J55" s="327">
        <v>30</v>
      </c>
      <c r="K55" s="327">
        <v>31</v>
      </c>
      <c r="L55" s="327">
        <v>30</v>
      </c>
      <c r="M55" s="327">
        <v>31</v>
      </c>
      <c r="N55" s="327">
        <v>31</v>
      </c>
      <c r="O55" s="327">
        <v>28</v>
      </c>
      <c r="P55" s="327">
        <v>31</v>
      </c>
      <c r="Q55" s="327">
        <f>SUM(E55:P55)</f>
        <v>365</v>
      </c>
      <c r="R55" s="409" t="s">
        <v>369</v>
      </c>
      <c r="S55" s="194"/>
      <c r="T55" s="410">
        <v>220</v>
      </c>
      <c r="U55" s="411" t="s">
        <v>369</v>
      </c>
    </row>
    <row r="56" spans="2:35" s="297" customFormat="1" ht="17.100000000000001" customHeight="1">
      <c r="B56" s="1608" t="s">
        <v>382</v>
      </c>
      <c r="C56" s="1609"/>
      <c r="D56" s="1609"/>
      <c r="E56" s="397">
        <v>1184</v>
      </c>
      <c r="F56" s="397">
        <v>1269</v>
      </c>
      <c r="G56" s="397">
        <v>1180</v>
      </c>
      <c r="H56" s="397">
        <v>1310</v>
      </c>
      <c r="I56" s="397">
        <v>1397</v>
      </c>
      <c r="J56" s="397">
        <v>1369</v>
      </c>
      <c r="K56" s="397">
        <v>1227</v>
      </c>
      <c r="L56" s="397">
        <v>1227</v>
      </c>
      <c r="M56" s="397">
        <v>966</v>
      </c>
      <c r="N56" s="397">
        <v>1383</v>
      </c>
      <c r="O56" s="397">
        <v>1302</v>
      </c>
      <c r="P56" s="397">
        <v>1411</v>
      </c>
      <c r="Q56" s="397">
        <f t="shared" ref="Q56:Q64" si="3">SUM(E56:P56)</f>
        <v>15225</v>
      </c>
      <c r="R56" s="412">
        <f>ROUND(Q56/$Q55,3)</f>
        <v>41.712000000000003</v>
      </c>
      <c r="S56" s="195"/>
      <c r="T56" s="413">
        <v>13642</v>
      </c>
      <c r="U56" s="412">
        <v>62</v>
      </c>
    </row>
    <row r="57" spans="2:35" s="297" customFormat="1" ht="17.100000000000001" customHeight="1">
      <c r="B57" s="1610" t="s">
        <v>416</v>
      </c>
      <c r="C57" s="1532" t="s">
        <v>674</v>
      </c>
      <c r="D57" s="1532"/>
      <c r="E57" s="400">
        <v>3046</v>
      </c>
      <c r="F57" s="400">
        <v>3187</v>
      </c>
      <c r="G57" s="400">
        <v>3007</v>
      </c>
      <c r="H57" s="400">
        <v>3038</v>
      </c>
      <c r="I57" s="400">
        <v>5036</v>
      </c>
      <c r="J57" s="400">
        <v>3713</v>
      </c>
      <c r="K57" s="400">
        <v>2770</v>
      </c>
      <c r="L57" s="400">
        <v>2718</v>
      </c>
      <c r="M57" s="400">
        <v>2465</v>
      </c>
      <c r="N57" s="400">
        <v>3716</v>
      </c>
      <c r="O57" s="400">
        <v>3334</v>
      </c>
      <c r="P57" s="400">
        <v>3457</v>
      </c>
      <c r="Q57" s="400">
        <f t="shared" si="3"/>
        <v>39487</v>
      </c>
      <c r="R57" s="414">
        <f>ROUND(Q57/$Q55,3)</f>
        <v>108.184</v>
      </c>
      <c r="S57" s="196"/>
      <c r="T57" s="415">
        <v>25391</v>
      </c>
      <c r="U57" s="414">
        <v>115.4</v>
      </c>
    </row>
    <row r="58" spans="2:35" s="297" customFormat="1" ht="17.100000000000001" customHeight="1">
      <c r="B58" s="1611"/>
      <c r="C58" s="1532" t="s">
        <v>675</v>
      </c>
      <c r="D58" s="1532"/>
      <c r="E58" s="400">
        <v>237</v>
      </c>
      <c r="F58" s="400">
        <v>255</v>
      </c>
      <c r="G58" s="400">
        <v>191</v>
      </c>
      <c r="H58" s="400">
        <v>233</v>
      </c>
      <c r="I58" s="400">
        <v>254</v>
      </c>
      <c r="J58" s="400">
        <v>178</v>
      </c>
      <c r="K58" s="400">
        <v>179</v>
      </c>
      <c r="L58" s="400">
        <v>235</v>
      </c>
      <c r="M58" s="400">
        <v>252</v>
      </c>
      <c r="N58" s="400">
        <v>223</v>
      </c>
      <c r="O58" s="400">
        <v>223</v>
      </c>
      <c r="P58" s="400">
        <v>187</v>
      </c>
      <c r="Q58" s="400">
        <f t="shared" si="3"/>
        <v>2647</v>
      </c>
      <c r="R58" s="414">
        <f>ROUND(Q58/$Q55,3)</f>
        <v>7.2519999999999998</v>
      </c>
      <c r="S58" s="196"/>
      <c r="T58" s="415">
        <v>2515</v>
      </c>
      <c r="U58" s="416">
        <v>11.4</v>
      </c>
    </row>
    <row r="59" spans="2:35" s="297" customFormat="1" ht="17.100000000000001" customHeight="1">
      <c r="B59" s="1611"/>
      <c r="C59" s="1532" t="s">
        <v>704</v>
      </c>
      <c r="D59" s="1532"/>
      <c r="E59" s="120" t="s">
        <v>605</v>
      </c>
      <c r="F59" s="120" t="s">
        <v>605</v>
      </c>
      <c r="G59" s="120" t="s">
        <v>605</v>
      </c>
      <c r="H59" s="120" t="s">
        <v>605</v>
      </c>
      <c r="I59" s="400">
        <v>10</v>
      </c>
      <c r="J59" s="400">
        <v>124</v>
      </c>
      <c r="K59" s="400">
        <v>85</v>
      </c>
      <c r="L59" s="400">
        <v>91</v>
      </c>
      <c r="M59" s="400">
        <v>108</v>
      </c>
      <c r="N59" s="400">
        <v>134</v>
      </c>
      <c r="O59" s="400">
        <v>99</v>
      </c>
      <c r="P59" s="400">
        <v>98</v>
      </c>
      <c r="Q59" s="400">
        <f t="shared" si="3"/>
        <v>749</v>
      </c>
      <c r="R59" s="414">
        <f>ROUND(Q59/214,3)</f>
        <v>3.5</v>
      </c>
      <c r="S59" s="196"/>
      <c r="T59" s="417" t="s">
        <v>605</v>
      </c>
      <c r="U59" s="426" t="s">
        <v>605</v>
      </c>
    </row>
    <row r="60" spans="2:35" s="297" customFormat="1" ht="17.100000000000001" customHeight="1">
      <c r="B60" s="1611"/>
      <c r="C60" s="1532" t="s">
        <v>676</v>
      </c>
      <c r="D60" s="1532"/>
      <c r="E60" s="400">
        <v>440</v>
      </c>
      <c r="F60" s="400">
        <v>490</v>
      </c>
      <c r="G60" s="400">
        <v>589</v>
      </c>
      <c r="H60" s="400">
        <v>556</v>
      </c>
      <c r="I60" s="400">
        <v>826</v>
      </c>
      <c r="J60" s="400">
        <v>837</v>
      </c>
      <c r="K60" s="400">
        <v>665</v>
      </c>
      <c r="L60" s="400">
        <v>820</v>
      </c>
      <c r="M60" s="400">
        <v>844</v>
      </c>
      <c r="N60" s="400">
        <v>1796</v>
      </c>
      <c r="O60" s="400">
        <v>1606</v>
      </c>
      <c r="P60" s="400">
        <v>1842</v>
      </c>
      <c r="Q60" s="400">
        <f t="shared" si="3"/>
        <v>11311</v>
      </c>
      <c r="R60" s="414">
        <f>ROUND(Q60/$Q55,3)</f>
        <v>30.989000000000001</v>
      </c>
      <c r="S60" s="196"/>
      <c r="T60" s="415">
        <v>3488</v>
      </c>
      <c r="U60" s="414">
        <v>15.9</v>
      </c>
    </row>
    <row r="61" spans="2:35" s="297" customFormat="1" ht="17.100000000000001" customHeight="1">
      <c r="B61" s="1611"/>
      <c r="C61" s="1532" t="s">
        <v>677</v>
      </c>
      <c r="D61" s="1532"/>
      <c r="E61" s="400">
        <v>457</v>
      </c>
      <c r="F61" s="400">
        <v>485</v>
      </c>
      <c r="G61" s="400">
        <v>591</v>
      </c>
      <c r="H61" s="400">
        <v>1178</v>
      </c>
      <c r="I61" s="400">
        <v>1879</v>
      </c>
      <c r="J61" s="400">
        <v>592</v>
      </c>
      <c r="K61" s="400">
        <v>445</v>
      </c>
      <c r="L61" s="400">
        <v>813</v>
      </c>
      <c r="M61" s="400">
        <v>537</v>
      </c>
      <c r="N61" s="400">
        <v>1360</v>
      </c>
      <c r="O61" s="400">
        <v>910</v>
      </c>
      <c r="P61" s="400">
        <v>786</v>
      </c>
      <c r="Q61" s="400">
        <f t="shared" si="3"/>
        <v>10033</v>
      </c>
      <c r="R61" s="414">
        <f>ROUND(Q61/$Q55,3)</f>
        <v>27.488</v>
      </c>
      <c r="S61" s="196"/>
      <c r="T61" s="415">
        <v>3512</v>
      </c>
      <c r="U61" s="414">
        <v>16</v>
      </c>
    </row>
    <row r="62" spans="2:35" s="297" customFormat="1" ht="17.100000000000001" customHeight="1">
      <c r="B62" s="1611"/>
      <c r="C62" s="1532" t="s">
        <v>678</v>
      </c>
      <c r="D62" s="1532"/>
      <c r="E62" s="400">
        <v>222</v>
      </c>
      <c r="F62" s="400">
        <v>342</v>
      </c>
      <c r="G62" s="400">
        <v>609</v>
      </c>
      <c r="H62" s="400">
        <v>451</v>
      </c>
      <c r="I62" s="400">
        <v>406</v>
      </c>
      <c r="J62" s="400">
        <v>546</v>
      </c>
      <c r="K62" s="400">
        <v>545</v>
      </c>
      <c r="L62" s="400">
        <v>696</v>
      </c>
      <c r="M62" s="400">
        <v>614</v>
      </c>
      <c r="N62" s="400">
        <v>524</v>
      </c>
      <c r="O62" s="400">
        <v>638</v>
      </c>
      <c r="P62" s="400">
        <v>549</v>
      </c>
      <c r="Q62" s="400">
        <f t="shared" si="3"/>
        <v>6142</v>
      </c>
      <c r="R62" s="414">
        <f>ROUND(Q62/$Q55,3)</f>
        <v>16.827000000000002</v>
      </c>
      <c r="S62" s="196"/>
      <c r="T62" s="415">
        <v>2354</v>
      </c>
      <c r="U62" s="414">
        <v>10.7</v>
      </c>
    </row>
    <row r="63" spans="2:35" s="297" customFormat="1" ht="17.100000000000001" customHeight="1">
      <c r="B63" s="1611"/>
      <c r="C63" s="1532" t="s">
        <v>679</v>
      </c>
      <c r="D63" s="1532"/>
      <c r="E63" s="400">
        <v>23</v>
      </c>
      <c r="F63" s="400">
        <v>30</v>
      </c>
      <c r="G63" s="400">
        <v>26</v>
      </c>
      <c r="H63" s="400">
        <v>30</v>
      </c>
      <c r="I63" s="400">
        <v>20</v>
      </c>
      <c r="J63" s="400">
        <v>26</v>
      </c>
      <c r="K63" s="400">
        <v>35</v>
      </c>
      <c r="L63" s="400">
        <v>28</v>
      </c>
      <c r="M63" s="400">
        <v>24</v>
      </c>
      <c r="N63" s="400">
        <v>38</v>
      </c>
      <c r="O63" s="400">
        <v>49</v>
      </c>
      <c r="P63" s="400">
        <v>27</v>
      </c>
      <c r="Q63" s="400">
        <f t="shared" si="3"/>
        <v>356</v>
      </c>
      <c r="R63" s="414">
        <f>ROUND(Q63/$Q55,3)</f>
        <v>0.97499999999999998</v>
      </c>
      <c r="S63" s="196"/>
      <c r="T63" s="415">
        <v>340</v>
      </c>
      <c r="U63" s="414">
        <v>1.5</v>
      </c>
      <c r="V63" s="305"/>
    </row>
    <row r="64" spans="2:35" s="297" customFormat="1" ht="17.100000000000001" customHeight="1" thickBot="1">
      <c r="B64" s="1612"/>
      <c r="C64" s="1604" t="s">
        <v>34</v>
      </c>
      <c r="D64" s="1604"/>
      <c r="E64" s="327">
        <v>367</v>
      </c>
      <c r="F64" s="327">
        <v>426</v>
      </c>
      <c r="G64" s="327">
        <v>371</v>
      </c>
      <c r="H64" s="327">
        <v>368</v>
      </c>
      <c r="I64" s="327">
        <v>354</v>
      </c>
      <c r="J64" s="327">
        <v>357</v>
      </c>
      <c r="K64" s="327">
        <v>272</v>
      </c>
      <c r="L64" s="327">
        <v>260</v>
      </c>
      <c r="M64" s="327">
        <v>292</v>
      </c>
      <c r="N64" s="327">
        <v>325</v>
      </c>
      <c r="O64" s="327">
        <v>279</v>
      </c>
      <c r="P64" s="327">
        <v>322</v>
      </c>
      <c r="Q64" s="327">
        <f t="shared" si="3"/>
        <v>3993</v>
      </c>
      <c r="R64" s="418">
        <f>ROUND(Q64/$Q55,3)</f>
        <v>10.94</v>
      </c>
      <c r="S64" s="196"/>
      <c r="T64" s="410">
        <v>4006</v>
      </c>
      <c r="U64" s="418">
        <v>18.2</v>
      </c>
      <c r="V64" s="305"/>
    </row>
    <row r="65" spans="2:21" s="297" customFormat="1" ht="17.100000000000001" customHeight="1" thickBot="1">
      <c r="B65" s="1605" t="s">
        <v>50</v>
      </c>
      <c r="C65" s="1606"/>
      <c r="D65" s="1607"/>
      <c r="E65" s="419">
        <f t="shared" ref="E65:H65" si="4">SUM(E56:E64)</f>
        <v>5976</v>
      </c>
      <c r="F65" s="419">
        <f t="shared" si="4"/>
        <v>6484</v>
      </c>
      <c r="G65" s="419">
        <f t="shared" si="4"/>
        <v>6564</v>
      </c>
      <c r="H65" s="419">
        <f t="shared" si="4"/>
        <v>7164</v>
      </c>
      <c r="I65" s="419">
        <f>SUM(I56:I64)</f>
        <v>10182</v>
      </c>
      <c r="J65" s="419">
        <f t="shared" ref="J65:P65" si="5">SUM(J56:J64)</f>
        <v>7742</v>
      </c>
      <c r="K65" s="419">
        <f>SUM(K56:K64)</f>
        <v>6223</v>
      </c>
      <c r="L65" s="419">
        <f t="shared" si="5"/>
        <v>6888</v>
      </c>
      <c r="M65" s="419">
        <f t="shared" si="5"/>
        <v>6102</v>
      </c>
      <c r="N65" s="419">
        <f t="shared" si="5"/>
        <v>9499</v>
      </c>
      <c r="O65" s="419">
        <f t="shared" si="5"/>
        <v>8440</v>
      </c>
      <c r="P65" s="419">
        <f t="shared" si="5"/>
        <v>8679</v>
      </c>
      <c r="Q65" s="420">
        <f>SUM(Q56:Q64)</f>
        <v>89943</v>
      </c>
      <c r="R65" s="418">
        <f>ROUND(Q65/$Q55,3)</f>
        <v>246.41900000000001</v>
      </c>
      <c r="S65" s="195"/>
      <c r="T65" s="421">
        <f>SUM(T56:T64)</f>
        <v>55248</v>
      </c>
      <c r="U65" s="418">
        <f>ROUND(T65/$T55,3)</f>
        <v>251.12700000000001</v>
      </c>
    </row>
    <row r="66" spans="2:21" s="297" customFormat="1" ht="17.100000000000001" customHeight="1">
      <c r="B66" s="297" t="s">
        <v>680</v>
      </c>
      <c r="F66" s="171"/>
      <c r="G66" s="171"/>
      <c r="H66" s="171"/>
      <c r="I66" s="171"/>
      <c r="J66" s="171"/>
      <c r="K66" s="171"/>
      <c r="L66" s="171"/>
      <c r="M66" s="171"/>
      <c r="N66" s="171"/>
      <c r="O66" s="197"/>
      <c r="P66" s="197"/>
      <c r="Q66" s="197"/>
      <c r="R66" s="197"/>
      <c r="S66" s="198"/>
      <c r="T66" s="198"/>
      <c r="U66" s="198"/>
    </row>
    <row r="67" spans="2:21" ht="14.25">
      <c r="C67" s="43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</sheetData>
  <mergeCells count="146">
    <mergeCell ref="C61:D61"/>
    <mergeCell ref="C62:D62"/>
    <mergeCell ref="C63:D63"/>
    <mergeCell ref="C64:D64"/>
    <mergeCell ref="B65:D65"/>
    <mergeCell ref="P53:P54"/>
    <mergeCell ref="Q53:Q54"/>
    <mergeCell ref="R53:R54"/>
    <mergeCell ref="T53:U53"/>
    <mergeCell ref="B56:D56"/>
    <mergeCell ref="B57:B64"/>
    <mergeCell ref="C57:D57"/>
    <mergeCell ref="C58:D58"/>
    <mergeCell ref="C59:D59"/>
    <mergeCell ref="C60:D60"/>
    <mergeCell ref="J53:J54"/>
    <mergeCell ref="K53:K54"/>
    <mergeCell ref="L53:L54"/>
    <mergeCell ref="M53:M54"/>
    <mergeCell ref="N53:N54"/>
    <mergeCell ref="O53:O54"/>
    <mergeCell ref="G48:H48"/>
    <mergeCell ref="O49:P49"/>
    <mergeCell ref="Q49:R49"/>
    <mergeCell ref="B53:C55"/>
    <mergeCell ref="D53:D54"/>
    <mergeCell ref="E53:E54"/>
    <mergeCell ref="F53:F54"/>
    <mergeCell ref="G53:G54"/>
    <mergeCell ref="H53:H54"/>
    <mergeCell ref="I53:I54"/>
    <mergeCell ref="L43:L45"/>
    <mergeCell ref="M43:M45"/>
    <mergeCell ref="N43:N45"/>
    <mergeCell ref="O43:P45"/>
    <mergeCell ref="Q43:R45"/>
    <mergeCell ref="O46:P46"/>
    <mergeCell ref="Q46:R46"/>
    <mergeCell ref="B43:F44"/>
    <mergeCell ref="G43:G45"/>
    <mergeCell ref="H43:H45"/>
    <mergeCell ref="I43:I45"/>
    <mergeCell ref="J43:J45"/>
    <mergeCell ref="K43:K45"/>
    <mergeCell ref="R35:R36"/>
    <mergeCell ref="T35:U35"/>
    <mergeCell ref="B38:D38"/>
    <mergeCell ref="C39:D39"/>
    <mergeCell ref="C40:D40"/>
    <mergeCell ref="B41:D41"/>
    <mergeCell ref="L35:L36"/>
    <mergeCell ref="M35:M36"/>
    <mergeCell ref="N35:N36"/>
    <mergeCell ref="O35:O36"/>
    <mergeCell ref="P35:P36"/>
    <mergeCell ref="Q35:Q36"/>
    <mergeCell ref="F35:F36"/>
    <mergeCell ref="G35:G36"/>
    <mergeCell ref="H35:H36"/>
    <mergeCell ref="I35:I36"/>
    <mergeCell ref="J35:J36"/>
    <mergeCell ref="K35:K36"/>
    <mergeCell ref="P23:P24"/>
    <mergeCell ref="Q23:Q24"/>
    <mergeCell ref="B24:D24"/>
    <mergeCell ref="B25:D25"/>
    <mergeCell ref="B26:D26"/>
    <mergeCell ref="B27:D27"/>
    <mergeCell ref="J23:J24"/>
    <mergeCell ref="K23:K24"/>
    <mergeCell ref="L23:L24"/>
    <mergeCell ref="M23:M24"/>
    <mergeCell ref="N23:N24"/>
    <mergeCell ref="O23:O24"/>
    <mergeCell ref="E23:E24"/>
    <mergeCell ref="F23:F24"/>
    <mergeCell ref="G23:G24"/>
    <mergeCell ref="H23:H24"/>
    <mergeCell ref="I23:I24"/>
    <mergeCell ref="B28:D28"/>
    <mergeCell ref="B29:D29"/>
    <mergeCell ref="B30:D30"/>
    <mergeCell ref="B35:C37"/>
    <mergeCell ref="D35:D36"/>
    <mergeCell ref="E35:E36"/>
    <mergeCell ref="B17:E17"/>
    <mergeCell ref="F17:G17"/>
    <mergeCell ref="I17:J17"/>
    <mergeCell ref="L17:M17"/>
    <mergeCell ref="O17:P17"/>
    <mergeCell ref="B18:E18"/>
    <mergeCell ref="F18:G18"/>
    <mergeCell ref="I18:J18"/>
    <mergeCell ref="L18:M18"/>
    <mergeCell ref="O18:P18"/>
    <mergeCell ref="B15:E15"/>
    <mergeCell ref="F15:G15"/>
    <mergeCell ref="I15:J15"/>
    <mergeCell ref="L15:M15"/>
    <mergeCell ref="O15:P15"/>
    <mergeCell ref="B16:E16"/>
    <mergeCell ref="F16:G16"/>
    <mergeCell ref="I16:J16"/>
    <mergeCell ref="L16:M16"/>
    <mergeCell ref="O16:P16"/>
    <mergeCell ref="B13:E13"/>
    <mergeCell ref="F13:G13"/>
    <mergeCell ref="I13:J13"/>
    <mergeCell ref="L13:M13"/>
    <mergeCell ref="O13:P13"/>
    <mergeCell ref="B14:E14"/>
    <mergeCell ref="F14:G14"/>
    <mergeCell ref="I14:J14"/>
    <mergeCell ref="L14:M14"/>
    <mergeCell ref="O14:P14"/>
    <mergeCell ref="B11:E11"/>
    <mergeCell ref="F11:G11"/>
    <mergeCell ref="I11:J11"/>
    <mergeCell ref="L11:M11"/>
    <mergeCell ref="O11:P11"/>
    <mergeCell ref="B12:E12"/>
    <mergeCell ref="F12:G12"/>
    <mergeCell ref="I12:J12"/>
    <mergeCell ref="L12:M12"/>
    <mergeCell ref="O12:P12"/>
    <mergeCell ref="B9:E9"/>
    <mergeCell ref="F9:G9"/>
    <mergeCell ref="I9:J9"/>
    <mergeCell ref="L9:M9"/>
    <mergeCell ref="O9:P9"/>
    <mergeCell ref="B10:E10"/>
    <mergeCell ref="F10:G10"/>
    <mergeCell ref="I10:J10"/>
    <mergeCell ref="L10:M10"/>
    <mergeCell ref="O10:P10"/>
    <mergeCell ref="B6:E6"/>
    <mergeCell ref="F6:H7"/>
    <mergeCell ref="I6:K7"/>
    <mergeCell ref="L6:N7"/>
    <mergeCell ref="O6:Q7"/>
    <mergeCell ref="B7:E7"/>
    <mergeCell ref="B8:E8"/>
    <mergeCell ref="F8:G8"/>
    <mergeCell ref="I8:J8"/>
    <mergeCell ref="L8:M8"/>
    <mergeCell ref="O8:P8"/>
  </mergeCells>
  <phoneticPr fontId="2"/>
  <pageMargins left="0.43307086614173229" right="0.39370078740157483" top="0.59055118110236227" bottom="0.31496062992125984" header="0.51181102362204722" footer="0.23622047244094491"/>
  <pageSetup paperSize="9" scale="9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M79"/>
  <sheetViews>
    <sheetView view="pageBreakPreview" topLeftCell="A58" zoomScaleNormal="100" zoomScaleSheetLayoutView="100" workbookViewId="0">
      <selection activeCell="L74" sqref="L74"/>
    </sheetView>
  </sheetViews>
  <sheetFormatPr defaultColWidth="9" defaultRowHeight="13.5"/>
  <cols>
    <col min="1" max="1" width="2.625" style="298" customWidth="1"/>
    <col min="2" max="2" width="11" style="298" customWidth="1"/>
    <col min="3" max="4" width="12.625" style="298" customWidth="1"/>
    <col min="5" max="5" width="3.125" style="298" customWidth="1"/>
    <col min="6" max="6" width="10.75" style="298" customWidth="1"/>
    <col min="7" max="7" width="10.625" style="298" customWidth="1"/>
    <col min="8" max="9" width="12.625" style="298" customWidth="1"/>
    <col min="10" max="10" width="2.625" style="298" customWidth="1"/>
    <col min="11" max="11" width="3.375" style="298" customWidth="1"/>
    <col min="12" max="12" width="21.25" style="298" customWidth="1"/>
    <col min="13" max="16384" width="9" style="298"/>
  </cols>
  <sheetData>
    <row r="1" spans="2:9" s="297" customFormat="1" ht="1.9" customHeight="1"/>
    <row r="2" spans="2:9" s="297" customFormat="1" ht="25.15" customHeight="1">
      <c r="B2" s="14" t="s">
        <v>337</v>
      </c>
    </row>
    <row r="3" spans="2:9" s="25" customFormat="1" ht="17.649999999999999" customHeight="1">
      <c r="B3" s="24" t="s">
        <v>356</v>
      </c>
      <c r="F3" s="24" t="s">
        <v>357</v>
      </c>
    </row>
    <row r="4" spans="2:9" ht="5.0999999999999996" customHeight="1"/>
    <row r="5" spans="2:9" s="30" customFormat="1" ht="11.45" customHeight="1">
      <c r="B5" s="26"/>
      <c r="C5" s="27" t="s">
        <v>330</v>
      </c>
      <c r="D5" s="27" t="s">
        <v>331</v>
      </c>
      <c r="E5" s="28"/>
      <c r="F5" s="26"/>
      <c r="G5" s="29" t="s">
        <v>332</v>
      </c>
      <c r="H5" s="29" t="s">
        <v>333</v>
      </c>
      <c r="I5" s="29" t="s">
        <v>334</v>
      </c>
    </row>
    <row r="6" spans="2:9" s="30" customFormat="1" ht="11.45" customHeight="1">
      <c r="B6" s="29" t="s">
        <v>335</v>
      </c>
      <c r="C6" s="31">
        <v>16907</v>
      </c>
      <c r="D6" s="31" t="s">
        <v>359</v>
      </c>
      <c r="E6" s="28"/>
      <c r="F6" s="29" t="s">
        <v>335</v>
      </c>
      <c r="G6" s="32">
        <v>100</v>
      </c>
      <c r="H6" s="32">
        <v>77104</v>
      </c>
      <c r="I6" s="32"/>
    </row>
    <row r="7" spans="2:9" s="30" customFormat="1" ht="11.45" customHeight="1">
      <c r="B7" s="27">
        <v>30</v>
      </c>
      <c r="C7" s="32">
        <v>30189</v>
      </c>
      <c r="D7" s="33">
        <f>C7-C6</f>
        <v>13282</v>
      </c>
      <c r="E7" s="28"/>
      <c r="F7" s="27">
        <v>30</v>
      </c>
      <c r="G7" s="32">
        <v>278</v>
      </c>
      <c r="H7" s="32">
        <v>118099</v>
      </c>
      <c r="I7" s="32"/>
    </row>
    <row r="8" spans="2:9" s="30" customFormat="1" ht="11.45" customHeight="1">
      <c r="B8" s="27">
        <v>31</v>
      </c>
      <c r="C8" s="32">
        <v>39032</v>
      </c>
      <c r="D8" s="33">
        <f>C8-C7</f>
        <v>8843</v>
      </c>
      <c r="E8" s="28"/>
      <c r="F8" s="27">
        <v>31</v>
      </c>
      <c r="G8" s="32">
        <v>274</v>
      </c>
      <c r="H8" s="32">
        <v>112459</v>
      </c>
      <c r="I8" s="32">
        <v>2343</v>
      </c>
    </row>
    <row r="9" spans="2:9" s="30" customFormat="1" ht="11.45" customHeight="1">
      <c r="B9" s="27">
        <v>32</v>
      </c>
      <c r="C9" s="32">
        <v>51289</v>
      </c>
      <c r="D9" s="33">
        <f t="shared" ref="D9:D65" si="0">C9-C8</f>
        <v>12257</v>
      </c>
      <c r="E9" s="28"/>
      <c r="F9" s="27">
        <v>32</v>
      </c>
      <c r="G9" s="32">
        <v>275</v>
      </c>
      <c r="H9" s="32">
        <v>112441</v>
      </c>
      <c r="I9" s="32">
        <v>22689</v>
      </c>
    </row>
    <row r="10" spans="2:9" s="30" customFormat="1" ht="11.45" customHeight="1">
      <c r="B10" s="27">
        <v>33</v>
      </c>
      <c r="C10" s="32">
        <v>61663</v>
      </c>
      <c r="D10" s="33">
        <f t="shared" si="0"/>
        <v>10374</v>
      </c>
      <c r="E10" s="28"/>
      <c r="F10" s="27">
        <v>33</v>
      </c>
      <c r="G10" s="32">
        <v>286</v>
      </c>
      <c r="H10" s="32">
        <v>155862</v>
      </c>
      <c r="I10" s="32">
        <v>35070</v>
      </c>
    </row>
    <row r="11" spans="2:9" s="30" customFormat="1" ht="11.45" customHeight="1">
      <c r="B11" s="27">
        <v>34</v>
      </c>
      <c r="C11" s="32">
        <v>69331</v>
      </c>
      <c r="D11" s="33">
        <f t="shared" si="0"/>
        <v>7668</v>
      </c>
      <c r="E11" s="28"/>
      <c r="F11" s="27">
        <v>34</v>
      </c>
      <c r="G11" s="32">
        <v>276</v>
      </c>
      <c r="H11" s="32">
        <v>138876</v>
      </c>
      <c r="I11" s="32">
        <v>38012</v>
      </c>
    </row>
    <row r="12" spans="2:9" s="30" customFormat="1" ht="11.45" customHeight="1">
      <c r="B12" s="27">
        <v>35</v>
      </c>
      <c r="C12" s="32">
        <v>77166</v>
      </c>
      <c r="D12" s="33">
        <f t="shared" si="0"/>
        <v>7835</v>
      </c>
      <c r="E12" s="28"/>
      <c r="F12" s="27">
        <v>35</v>
      </c>
      <c r="G12" s="32">
        <v>275</v>
      </c>
      <c r="H12" s="32">
        <v>140412</v>
      </c>
      <c r="I12" s="32">
        <v>39209</v>
      </c>
    </row>
    <row r="13" spans="2:9" s="30" customFormat="1" ht="11.45" customHeight="1">
      <c r="B13" s="27">
        <v>36</v>
      </c>
      <c r="C13" s="32">
        <v>84917</v>
      </c>
      <c r="D13" s="33">
        <f t="shared" si="0"/>
        <v>7751</v>
      </c>
      <c r="E13" s="28"/>
      <c r="F13" s="27">
        <v>36</v>
      </c>
      <c r="G13" s="32">
        <v>275</v>
      </c>
      <c r="H13" s="32">
        <v>142219</v>
      </c>
      <c r="I13" s="32">
        <v>35981</v>
      </c>
    </row>
    <row r="14" spans="2:9" s="30" customFormat="1" ht="11.45" customHeight="1">
      <c r="B14" s="27">
        <v>37</v>
      </c>
      <c r="C14" s="32">
        <v>92512</v>
      </c>
      <c r="D14" s="33">
        <f t="shared" si="0"/>
        <v>7595</v>
      </c>
      <c r="E14" s="28"/>
      <c r="F14" s="27">
        <v>37</v>
      </c>
      <c r="G14" s="32">
        <v>277</v>
      </c>
      <c r="H14" s="32">
        <v>145093</v>
      </c>
      <c r="I14" s="32">
        <v>40728</v>
      </c>
    </row>
    <row r="15" spans="2:9" s="30" customFormat="1" ht="11.45" customHeight="1">
      <c r="B15" s="27">
        <v>38</v>
      </c>
      <c r="C15" s="32">
        <v>98915</v>
      </c>
      <c r="D15" s="33">
        <f t="shared" si="0"/>
        <v>6403</v>
      </c>
      <c r="E15" s="28"/>
      <c r="F15" s="27">
        <v>38</v>
      </c>
      <c r="G15" s="32">
        <v>279</v>
      </c>
      <c r="H15" s="32">
        <v>141833</v>
      </c>
      <c r="I15" s="32">
        <v>33879</v>
      </c>
    </row>
    <row r="16" spans="2:9" s="30" customFormat="1" ht="11.45" customHeight="1">
      <c r="B16" s="27">
        <v>39</v>
      </c>
      <c r="C16" s="32">
        <v>104797</v>
      </c>
      <c r="D16" s="33">
        <f t="shared" si="0"/>
        <v>5882</v>
      </c>
      <c r="E16" s="28"/>
      <c r="F16" s="27">
        <v>39</v>
      </c>
      <c r="G16" s="32">
        <v>274</v>
      </c>
      <c r="H16" s="32">
        <v>137340</v>
      </c>
      <c r="I16" s="32">
        <v>30612</v>
      </c>
    </row>
    <row r="17" spans="2:13" s="30" customFormat="1" ht="11.45" customHeight="1">
      <c r="B17" s="27">
        <v>40</v>
      </c>
      <c r="C17" s="32">
        <v>110844</v>
      </c>
      <c r="D17" s="33">
        <f t="shared" si="0"/>
        <v>6047</v>
      </c>
      <c r="E17" s="28"/>
      <c r="F17" s="27">
        <v>40</v>
      </c>
      <c r="G17" s="32">
        <v>273</v>
      </c>
      <c r="H17" s="32">
        <v>133679</v>
      </c>
      <c r="I17" s="32">
        <v>26573</v>
      </c>
    </row>
    <row r="18" spans="2:13" s="30" customFormat="1" ht="11.45" customHeight="1">
      <c r="B18" s="27">
        <v>41</v>
      </c>
      <c r="C18" s="32">
        <v>126461</v>
      </c>
      <c r="D18" s="33">
        <f t="shared" si="0"/>
        <v>15617</v>
      </c>
      <c r="E18" s="28"/>
      <c r="F18" s="27">
        <v>41</v>
      </c>
      <c r="G18" s="32">
        <v>265</v>
      </c>
      <c r="H18" s="32">
        <v>117226</v>
      </c>
      <c r="I18" s="32">
        <v>19164</v>
      </c>
    </row>
    <row r="19" spans="2:13" s="30" customFormat="1" ht="11.45" customHeight="1">
      <c r="B19" s="27">
        <v>42</v>
      </c>
      <c r="C19" s="32">
        <v>132703</v>
      </c>
      <c r="D19" s="33">
        <f t="shared" si="0"/>
        <v>6242</v>
      </c>
      <c r="E19" s="28"/>
      <c r="F19" s="27">
        <v>42</v>
      </c>
      <c r="G19" s="32">
        <v>273</v>
      </c>
      <c r="H19" s="32">
        <v>131525</v>
      </c>
      <c r="I19" s="32">
        <v>23438</v>
      </c>
    </row>
    <row r="20" spans="2:13" s="30" customFormat="1" ht="11.45" customHeight="1">
      <c r="B20" s="27">
        <v>43</v>
      </c>
      <c r="C20" s="32">
        <v>139623</v>
      </c>
      <c r="D20" s="33">
        <f t="shared" si="0"/>
        <v>6920</v>
      </c>
      <c r="E20" s="28"/>
      <c r="F20" s="27">
        <v>43</v>
      </c>
      <c r="G20" s="32">
        <v>273</v>
      </c>
      <c r="H20" s="32">
        <v>124451</v>
      </c>
      <c r="I20" s="32">
        <v>27007</v>
      </c>
    </row>
    <row r="21" spans="2:13" s="30" customFormat="1" ht="12.75">
      <c r="B21" s="27">
        <v>44</v>
      </c>
      <c r="C21" s="32">
        <v>149306</v>
      </c>
      <c r="D21" s="33">
        <f t="shared" si="0"/>
        <v>9683</v>
      </c>
      <c r="E21" s="28"/>
      <c r="F21" s="27">
        <v>44</v>
      </c>
      <c r="G21" s="32">
        <v>271</v>
      </c>
      <c r="H21" s="32">
        <v>127786</v>
      </c>
      <c r="I21" s="32">
        <v>29559</v>
      </c>
    </row>
    <row r="22" spans="2:13" s="30" customFormat="1" ht="11.45" customHeight="1">
      <c r="B22" s="27">
        <v>45</v>
      </c>
      <c r="C22" s="32">
        <v>157780</v>
      </c>
      <c r="D22" s="33">
        <f t="shared" si="0"/>
        <v>8474</v>
      </c>
      <c r="E22" s="28"/>
      <c r="F22" s="27">
        <v>45</v>
      </c>
      <c r="G22" s="32">
        <v>270</v>
      </c>
      <c r="H22" s="32">
        <v>126194</v>
      </c>
      <c r="I22" s="32">
        <v>29489</v>
      </c>
    </row>
    <row r="23" spans="2:13" s="30" customFormat="1" ht="11.45" customHeight="1">
      <c r="B23" s="27">
        <v>46</v>
      </c>
      <c r="C23" s="32">
        <v>165472</v>
      </c>
      <c r="D23" s="33">
        <f t="shared" si="0"/>
        <v>7692</v>
      </c>
      <c r="E23" s="28"/>
      <c r="F23" s="27">
        <v>46</v>
      </c>
      <c r="G23" s="32">
        <v>273</v>
      </c>
      <c r="H23" s="32">
        <v>130733</v>
      </c>
      <c r="I23" s="32">
        <v>40864</v>
      </c>
    </row>
    <row r="24" spans="2:13" s="30" customFormat="1" ht="11.45" customHeight="1">
      <c r="B24" s="27">
        <v>47</v>
      </c>
      <c r="C24" s="32">
        <v>174719</v>
      </c>
      <c r="D24" s="33">
        <f t="shared" si="0"/>
        <v>9247</v>
      </c>
      <c r="E24" s="28"/>
      <c r="F24" s="27">
        <v>47</v>
      </c>
      <c r="G24" s="32">
        <v>256</v>
      </c>
      <c r="H24" s="32">
        <v>126695</v>
      </c>
      <c r="I24" s="32">
        <v>29260</v>
      </c>
      <c r="M24" s="10"/>
    </row>
    <row r="25" spans="2:13" s="30" customFormat="1" ht="11.45" customHeight="1">
      <c r="B25" s="27">
        <v>48</v>
      </c>
      <c r="C25" s="32">
        <v>168084</v>
      </c>
      <c r="D25" s="33">
        <f t="shared" si="0"/>
        <v>-6635</v>
      </c>
      <c r="E25" s="28"/>
      <c r="F25" s="27">
        <v>48</v>
      </c>
      <c r="G25" s="32">
        <v>271</v>
      </c>
      <c r="H25" s="32">
        <v>183863</v>
      </c>
      <c r="I25" s="32">
        <v>52840</v>
      </c>
    </row>
    <row r="26" spans="2:13" s="30" customFormat="1" ht="11.45" customHeight="1">
      <c r="B26" s="27">
        <v>49</v>
      </c>
      <c r="C26" s="32">
        <v>178510</v>
      </c>
      <c r="D26" s="33">
        <f t="shared" si="0"/>
        <v>10426</v>
      </c>
      <c r="E26" s="28"/>
      <c r="F26" s="27">
        <v>49</v>
      </c>
      <c r="G26" s="32">
        <v>270</v>
      </c>
      <c r="H26" s="32">
        <v>201153</v>
      </c>
      <c r="I26" s="32">
        <v>71710</v>
      </c>
    </row>
    <row r="27" spans="2:13" s="30" customFormat="1" ht="11.45" customHeight="1">
      <c r="B27" s="27">
        <v>50</v>
      </c>
      <c r="C27" s="32">
        <v>185256</v>
      </c>
      <c r="D27" s="33">
        <f t="shared" si="0"/>
        <v>6746</v>
      </c>
      <c r="E27" s="28"/>
      <c r="F27" s="27">
        <v>50</v>
      </c>
      <c r="G27" s="32">
        <v>276</v>
      </c>
      <c r="H27" s="32">
        <v>208017</v>
      </c>
      <c r="I27" s="32">
        <v>76241</v>
      </c>
    </row>
    <row r="28" spans="2:13" s="30" customFormat="1" ht="11.45" customHeight="1">
      <c r="B28" s="27">
        <v>51</v>
      </c>
      <c r="C28" s="32">
        <v>192777</v>
      </c>
      <c r="D28" s="33">
        <f t="shared" si="0"/>
        <v>7521</v>
      </c>
      <c r="E28" s="28"/>
      <c r="F28" s="27">
        <v>51</v>
      </c>
      <c r="G28" s="32">
        <v>272</v>
      </c>
      <c r="H28" s="32">
        <v>205606</v>
      </c>
      <c r="I28" s="32">
        <v>81518</v>
      </c>
    </row>
    <row r="29" spans="2:13" s="30" customFormat="1" ht="11.45" customHeight="1">
      <c r="B29" s="27">
        <v>52</v>
      </c>
      <c r="C29" s="32">
        <v>200170</v>
      </c>
      <c r="D29" s="33">
        <f t="shared" si="0"/>
        <v>7393</v>
      </c>
      <c r="E29" s="28"/>
      <c r="F29" s="27">
        <v>52</v>
      </c>
      <c r="G29" s="32">
        <v>271</v>
      </c>
      <c r="H29" s="32">
        <v>218198</v>
      </c>
      <c r="I29" s="32">
        <v>90647</v>
      </c>
    </row>
    <row r="30" spans="2:13" s="30" customFormat="1" ht="11.45" customHeight="1">
      <c r="B30" s="27">
        <v>53</v>
      </c>
      <c r="C30" s="32">
        <v>208096</v>
      </c>
      <c r="D30" s="33">
        <f t="shared" si="0"/>
        <v>7926</v>
      </c>
      <c r="E30" s="28"/>
      <c r="F30" s="27">
        <v>53</v>
      </c>
      <c r="G30" s="32">
        <v>271</v>
      </c>
      <c r="H30" s="32">
        <v>218080</v>
      </c>
      <c r="I30" s="32">
        <v>90488</v>
      </c>
    </row>
    <row r="31" spans="2:13" s="30" customFormat="1" ht="11.45" customHeight="1">
      <c r="B31" s="27">
        <v>54</v>
      </c>
      <c r="C31" s="32">
        <v>215672</v>
      </c>
      <c r="D31" s="33">
        <f t="shared" si="0"/>
        <v>7576</v>
      </c>
      <c r="E31" s="28"/>
      <c r="F31" s="27">
        <v>54</v>
      </c>
      <c r="G31" s="32">
        <v>271</v>
      </c>
      <c r="H31" s="32">
        <v>203226</v>
      </c>
      <c r="I31" s="32">
        <v>76310</v>
      </c>
    </row>
    <row r="32" spans="2:13" s="30" customFormat="1" ht="11.45" customHeight="1">
      <c r="B32" s="27">
        <v>55</v>
      </c>
      <c r="C32" s="32">
        <v>228607</v>
      </c>
      <c r="D32" s="33">
        <f t="shared" si="0"/>
        <v>12935</v>
      </c>
      <c r="E32" s="28"/>
      <c r="F32" s="27">
        <v>55</v>
      </c>
      <c r="G32" s="32">
        <v>256</v>
      </c>
      <c r="H32" s="32">
        <v>183434</v>
      </c>
      <c r="I32" s="32">
        <v>71426</v>
      </c>
    </row>
    <row r="33" spans="2:9" s="30" customFormat="1" ht="11.45" customHeight="1">
      <c r="B33" s="27">
        <v>56</v>
      </c>
      <c r="C33" s="32">
        <v>243406</v>
      </c>
      <c r="D33" s="33">
        <f t="shared" si="0"/>
        <v>14799</v>
      </c>
      <c r="E33" s="28"/>
      <c r="F33" s="27">
        <v>56</v>
      </c>
      <c r="G33" s="32">
        <v>247</v>
      </c>
      <c r="H33" s="32">
        <v>166803</v>
      </c>
      <c r="I33" s="32">
        <v>68532</v>
      </c>
    </row>
    <row r="34" spans="2:9" s="30" customFormat="1" ht="11.45" customHeight="1">
      <c r="B34" s="27">
        <v>57</v>
      </c>
      <c r="C34" s="32">
        <v>256866</v>
      </c>
      <c r="D34" s="33">
        <f t="shared" si="0"/>
        <v>13460</v>
      </c>
      <c r="E34" s="28"/>
      <c r="F34" s="27">
        <v>57</v>
      </c>
      <c r="G34" s="32">
        <v>274</v>
      </c>
      <c r="H34" s="32">
        <v>180042</v>
      </c>
      <c r="I34" s="32">
        <v>77022</v>
      </c>
    </row>
    <row r="35" spans="2:9" s="30" customFormat="1" ht="11.45" customHeight="1">
      <c r="B35" s="27">
        <v>58</v>
      </c>
      <c r="C35" s="32">
        <v>270036</v>
      </c>
      <c r="D35" s="33">
        <f t="shared" si="0"/>
        <v>13170</v>
      </c>
      <c r="E35" s="28"/>
      <c r="F35" s="27">
        <v>58</v>
      </c>
      <c r="G35" s="32">
        <v>272</v>
      </c>
      <c r="H35" s="32">
        <v>185146</v>
      </c>
      <c r="I35" s="32">
        <v>80711</v>
      </c>
    </row>
    <row r="36" spans="2:9" s="30" customFormat="1" ht="11.45" customHeight="1">
      <c r="B36" s="27">
        <v>59</v>
      </c>
      <c r="C36" s="32">
        <v>430925</v>
      </c>
      <c r="D36" s="33">
        <f t="shared" si="0"/>
        <v>160889</v>
      </c>
      <c r="E36" s="28"/>
      <c r="F36" s="27">
        <v>59</v>
      </c>
      <c r="G36" s="32">
        <v>254</v>
      </c>
      <c r="H36" s="32">
        <v>214032</v>
      </c>
      <c r="I36" s="32">
        <v>77792</v>
      </c>
    </row>
    <row r="37" spans="2:9" s="30" customFormat="1" ht="11.45" customHeight="1">
      <c r="B37" s="27">
        <v>60</v>
      </c>
      <c r="C37" s="32">
        <v>301332</v>
      </c>
      <c r="D37" s="33">
        <f t="shared" si="0"/>
        <v>-129593</v>
      </c>
      <c r="E37" s="28"/>
      <c r="F37" s="27">
        <v>60</v>
      </c>
      <c r="G37" s="32">
        <v>271</v>
      </c>
      <c r="H37" s="32">
        <v>229067</v>
      </c>
      <c r="I37" s="32">
        <v>79077</v>
      </c>
    </row>
    <row r="38" spans="2:9" s="30" customFormat="1" ht="11.45" customHeight="1">
      <c r="B38" s="27">
        <v>61</v>
      </c>
      <c r="C38" s="32">
        <v>312599</v>
      </c>
      <c r="D38" s="33">
        <f t="shared" si="0"/>
        <v>11267</v>
      </c>
      <c r="E38" s="28"/>
      <c r="F38" s="27">
        <v>61</v>
      </c>
      <c r="G38" s="32">
        <v>271</v>
      </c>
      <c r="H38" s="32">
        <v>259717</v>
      </c>
      <c r="I38" s="32">
        <v>88723</v>
      </c>
    </row>
    <row r="39" spans="2:9" s="30" customFormat="1" ht="11.45" customHeight="1">
      <c r="B39" s="27">
        <v>62</v>
      </c>
      <c r="C39" s="32">
        <v>323215</v>
      </c>
      <c r="D39" s="33">
        <f t="shared" si="0"/>
        <v>10616</v>
      </c>
      <c r="E39" s="28"/>
      <c r="F39" s="27">
        <v>62</v>
      </c>
      <c r="G39" s="32">
        <v>273</v>
      </c>
      <c r="H39" s="32">
        <v>273003</v>
      </c>
      <c r="I39" s="32">
        <v>86108</v>
      </c>
    </row>
    <row r="40" spans="2:9" s="30" customFormat="1" ht="11.45" customHeight="1">
      <c r="B40" s="27">
        <v>63</v>
      </c>
      <c r="C40" s="32">
        <v>334953</v>
      </c>
      <c r="D40" s="33">
        <f t="shared" si="0"/>
        <v>11738</v>
      </c>
      <c r="E40" s="28"/>
      <c r="F40" s="27">
        <v>63</v>
      </c>
      <c r="G40" s="32">
        <v>270</v>
      </c>
      <c r="H40" s="32">
        <v>276440</v>
      </c>
      <c r="I40" s="32">
        <v>105248</v>
      </c>
    </row>
    <row r="41" spans="2:9" s="30" customFormat="1" ht="11.45" customHeight="1">
      <c r="B41" s="29" t="s">
        <v>336</v>
      </c>
      <c r="C41" s="32">
        <v>347404</v>
      </c>
      <c r="D41" s="33">
        <f t="shared" si="0"/>
        <v>12451</v>
      </c>
      <c r="E41" s="28"/>
      <c r="F41" s="29" t="s">
        <v>336</v>
      </c>
      <c r="G41" s="32">
        <v>270</v>
      </c>
      <c r="H41" s="32">
        <v>272652</v>
      </c>
      <c r="I41" s="32">
        <v>95819</v>
      </c>
    </row>
    <row r="42" spans="2:9" s="30" customFormat="1" ht="11.45" customHeight="1">
      <c r="B42" s="27">
        <v>2</v>
      </c>
      <c r="C42" s="32">
        <v>359015</v>
      </c>
      <c r="D42" s="33">
        <f t="shared" si="0"/>
        <v>11611</v>
      </c>
      <c r="E42" s="28"/>
      <c r="F42" s="27">
        <v>2</v>
      </c>
      <c r="G42" s="32">
        <v>269</v>
      </c>
      <c r="H42" s="32">
        <v>296899</v>
      </c>
      <c r="I42" s="32">
        <v>98741</v>
      </c>
    </row>
    <row r="43" spans="2:9" s="30" customFormat="1" ht="11.45" customHeight="1">
      <c r="B43" s="27">
        <v>3</v>
      </c>
      <c r="C43" s="32">
        <v>373041</v>
      </c>
      <c r="D43" s="33">
        <f t="shared" si="0"/>
        <v>14026</v>
      </c>
      <c r="E43" s="28"/>
      <c r="F43" s="27">
        <v>3</v>
      </c>
      <c r="G43" s="32">
        <v>271</v>
      </c>
      <c r="H43" s="32">
        <v>303576</v>
      </c>
      <c r="I43" s="32">
        <v>113212</v>
      </c>
    </row>
    <row r="44" spans="2:9" s="30" customFormat="1" ht="11.45" customHeight="1">
      <c r="B44" s="27">
        <v>4</v>
      </c>
      <c r="C44" s="32">
        <v>384806</v>
      </c>
      <c r="D44" s="33">
        <f t="shared" si="0"/>
        <v>11765</v>
      </c>
      <c r="E44" s="28"/>
      <c r="F44" s="27">
        <v>4</v>
      </c>
      <c r="G44" s="32">
        <v>271</v>
      </c>
      <c r="H44" s="32">
        <v>317583</v>
      </c>
      <c r="I44" s="32">
        <v>127656</v>
      </c>
    </row>
    <row r="45" spans="2:9" s="30" customFormat="1" ht="11.45" customHeight="1">
      <c r="B45" s="27">
        <v>5</v>
      </c>
      <c r="C45" s="32">
        <v>408258</v>
      </c>
      <c r="D45" s="33">
        <f t="shared" si="0"/>
        <v>23452</v>
      </c>
      <c r="E45" s="28"/>
      <c r="F45" s="27">
        <v>5</v>
      </c>
      <c r="G45" s="32">
        <v>262</v>
      </c>
      <c r="H45" s="32">
        <v>372059</v>
      </c>
      <c r="I45" s="32">
        <v>134300</v>
      </c>
    </row>
    <row r="46" spans="2:9" s="30" customFormat="1" ht="11.45" customHeight="1">
      <c r="B46" s="27">
        <v>6</v>
      </c>
      <c r="C46" s="32">
        <v>540875</v>
      </c>
      <c r="D46" s="33">
        <f t="shared" si="0"/>
        <v>132617</v>
      </c>
      <c r="E46" s="28"/>
      <c r="F46" s="27">
        <v>6</v>
      </c>
      <c r="G46" s="32">
        <v>269</v>
      </c>
      <c r="H46" s="32">
        <v>317201</v>
      </c>
      <c r="I46" s="32">
        <v>92390</v>
      </c>
    </row>
    <row r="47" spans="2:9" s="30" customFormat="1" ht="11.45" customHeight="1">
      <c r="B47" s="27">
        <v>7</v>
      </c>
      <c r="C47" s="32">
        <v>555162</v>
      </c>
      <c r="D47" s="33">
        <f t="shared" si="0"/>
        <v>14287</v>
      </c>
      <c r="E47" s="28"/>
      <c r="F47" s="27">
        <v>7</v>
      </c>
      <c r="G47" s="32">
        <v>270</v>
      </c>
      <c r="H47" s="32">
        <v>288987</v>
      </c>
      <c r="I47" s="32">
        <v>75544</v>
      </c>
    </row>
    <row r="48" spans="2:9" s="30" customFormat="1" ht="11.45" customHeight="1">
      <c r="B48" s="27">
        <v>8</v>
      </c>
      <c r="C48" s="32">
        <v>566930</v>
      </c>
      <c r="D48" s="33">
        <f t="shared" si="0"/>
        <v>11768</v>
      </c>
      <c r="E48" s="28"/>
      <c r="F48" s="27">
        <v>8</v>
      </c>
      <c r="G48" s="32">
        <v>269</v>
      </c>
      <c r="H48" s="32">
        <v>277021</v>
      </c>
      <c r="I48" s="32">
        <v>64711</v>
      </c>
    </row>
    <row r="49" spans="2:9" s="30" customFormat="1" ht="11.45" customHeight="1">
      <c r="B49" s="27">
        <v>9</v>
      </c>
      <c r="C49" s="32">
        <v>611259</v>
      </c>
      <c r="D49" s="33">
        <f t="shared" si="0"/>
        <v>44329</v>
      </c>
      <c r="E49" s="28"/>
      <c r="F49" s="27">
        <v>9</v>
      </c>
      <c r="G49" s="32">
        <v>269</v>
      </c>
      <c r="H49" s="32">
        <v>295484</v>
      </c>
      <c r="I49" s="32">
        <v>55288</v>
      </c>
    </row>
    <row r="50" spans="2:9" s="30" customFormat="1" ht="11.45" customHeight="1">
      <c r="B50" s="27">
        <v>10</v>
      </c>
      <c r="C50" s="32">
        <v>625650</v>
      </c>
      <c r="D50" s="33">
        <f>C50-C49</f>
        <v>14391</v>
      </c>
      <c r="E50" s="28"/>
      <c r="F50" s="27">
        <v>10</v>
      </c>
      <c r="G50" s="32">
        <v>270</v>
      </c>
      <c r="H50" s="32">
        <v>334410</v>
      </c>
      <c r="I50" s="32">
        <v>50319</v>
      </c>
    </row>
    <row r="51" spans="2:9" s="30" customFormat="1" ht="11.45" customHeight="1">
      <c r="B51" s="27">
        <v>11</v>
      </c>
      <c r="C51" s="32">
        <v>632674</v>
      </c>
      <c r="D51" s="33">
        <f t="shared" si="0"/>
        <v>7024</v>
      </c>
      <c r="E51" s="28"/>
      <c r="F51" s="27">
        <v>11</v>
      </c>
      <c r="G51" s="32">
        <v>247</v>
      </c>
      <c r="H51" s="32">
        <v>310244</v>
      </c>
      <c r="I51" s="32">
        <v>44454</v>
      </c>
    </row>
    <row r="52" spans="2:9" s="30" customFormat="1" ht="11.45" customHeight="1">
      <c r="B52" s="27">
        <v>12</v>
      </c>
      <c r="C52" s="32">
        <v>648791</v>
      </c>
      <c r="D52" s="33">
        <f t="shared" si="0"/>
        <v>16117</v>
      </c>
      <c r="E52" s="28"/>
      <c r="F52" s="27">
        <v>12</v>
      </c>
      <c r="G52" s="32">
        <v>280</v>
      </c>
      <c r="H52" s="32">
        <v>310518</v>
      </c>
      <c r="I52" s="32">
        <v>61708</v>
      </c>
    </row>
    <row r="53" spans="2:9" s="30" customFormat="1" ht="11.45" customHeight="1">
      <c r="B53" s="27">
        <v>13</v>
      </c>
      <c r="C53" s="32">
        <v>661502</v>
      </c>
      <c r="D53" s="33">
        <f t="shared" si="0"/>
        <v>12711</v>
      </c>
      <c r="E53" s="28"/>
      <c r="F53" s="27">
        <v>13</v>
      </c>
      <c r="G53" s="32">
        <v>282</v>
      </c>
      <c r="H53" s="32">
        <v>312103</v>
      </c>
      <c r="I53" s="32">
        <v>62834</v>
      </c>
    </row>
    <row r="54" spans="2:9" s="30" customFormat="1" ht="11.45" customHeight="1">
      <c r="B54" s="27">
        <v>14</v>
      </c>
      <c r="C54" s="32">
        <v>678292</v>
      </c>
      <c r="D54" s="33">
        <f t="shared" si="0"/>
        <v>16790</v>
      </c>
      <c r="E54" s="28"/>
      <c r="F54" s="27">
        <v>14</v>
      </c>
      <c r="G54" s="32">
        <v>282</v>
      </c>
      <c r="H54" s="32">
        <v>307830</v>
      </c>
      <c r="I54" s="32">
        <v>68262</v>
      </c>
    </row>
    <row r="55" spans="2:9" s="30" customFormat="1" ht="11.45" customHeight="1">
      <c r="B55" s="27">
        <v>15</v>
      </c>
      <c r="C55" s="32">
        <v>692044</v>
      </c>
      <c r="D55" s="33">
        <f t="shared" si="0"/>
        <v>13752</v>
      </c>
      <c r="E55" s="28"/>
      <c r="F55" s="27">
        <v>15</v>
      </c>
      <c r="G55" s="32">
        <v>287</v>
      </c>
      <c r="H55" s="32">
        <v>325494</v>
      </c>
      <c r="I55" s="32">
        <v>69656</v>
      </c>
    </row>
    <row r="56" spans="2:9" s="30" customFormat="1" ht="11.45" customHeight="1">
      <c r="B56" s="27">
        <v>16</v>
      </c>
      <c r="C56" s="32">
        <v>705437</v>
      </c>
      <c r="D56" s="33">
        <f t="shared" si="0"/>
        <v>13393</v>
      </c>
      <c r="E56" s="28"/>
      <c r="F56" s="27">
        <v>16</v>
      </c>
      <c r="G56" s="32">
        <v>288</v>
      </c>
      <c r="H56" s="32">
        <v>300027</v>
      </c>
      <c r="I56" s="32">
        <v>64067</v>
      </c>
    </row>
    <row r="57" spans="2:9" s="30" customFormat="1" ht="11.45" customHeight="1">
      <c r="B57" s="27">
        <v>17</v>
      </c>
      <c r="C57" s="32">
        <v>719764</v>
      </c>
      <c r="D57" s="33">
        <f t="shared" si="0"/>
        <v>14327</v>
      </c>
      <c r="E57" s="28"/>
      <c r="F57" s="27">
        <v>17</v>
      </c>
      <c r="G57" s="32">
        <v>284</v>
      </c>
      <c r="H57" s="32">
        <v>255949</v>
      </c>
      <c r="I57" s="32">
        <v>59813</v>
      </c>
    </row>
    <row r="58" spans="2:9" s="30" customFormat="1" ht="11.45" customHeight="1">
      <c r="B58" s="27">
        <v>18</v>
      </c>
      <c r="C58" s="32">
        <v>735312</v>
      </c>
      <c r="D58" s="33">
        <f t="shared" si="0"/>
        <v>15548</v>
      </c>
      <c r="E58" s="28"/>
      <c r="F58" s="27">
        <v>18</v>
      </c>
      <c r="G58" s="32">
        <v>289</v>
      </c>
      <c r="H58" s="32">
        <v>234481</v>
      </c>
      <c r="I58" s="32">
        <v>64318</v>
      </c>
    </row>
    <row r="59" spans="2:9" s="30" customFormat="1" ht="11.45" customHeight="1">
      <c r="B59" s="27">
        <v>19</v>
      </c>
      <c r="C59" s="32">
        <v>745148</v>
      </c>
      <c r="D59" s="33">
        <f t="shared" si="0"/>
        <v>9836</v>
      </c>
      <c r="E59" s="28"/>
      <c r="F59" s="27">
        <v>19</v>
      </c>
      <c r="G59" s="32">
        <v>290</v>
      </c>
      <c r="H59" s="32">
        <v>260393</v>
      </c>
      <c r="I59" s="32">
        <v>75519</v>
      </c>
    </row>
    <row r="60" spans="2:9" s="30" customFormat="1" ht="11.45" customHeight="1">
      <c r="B60" s="27">
        <v>20</v>
      </c>
      <c r="C60" s="32">
        <v>764984</v>
      </c>
      <c r="D60" s="33">
        <f t="shared" si="0"/>
        <v>19836</v>
      </c>
      <c r="E60" s="28"/>
      <c r="F60" s="27">
        <v>20</v>
      </c>
      <c r="G60" s="32">
        <v>296</v>
      </c>
      <c r="H60" s="32">
        <v>251284</v>
      </c>
      <c r="I60" s="32">
        <v>79947</v>
      </c>
    </row>
    <row r="61" spans="2:9" s="30" customFormat="1" ht="11.45" customHeight="1">
      <c r="B61" s="27">
        <v>21</v>
      </c>
      <c r="C61" s="32">
        <v>777918</v>
      </c>
      <c r="D61" s="33">
        <f t="shared" si="0"/>
        <v>12934</v>
      </c>
      <c r="E61" s="28"/>
      <c r="F61" s="27">
        <v>21</v>
      </c>
      <c r="G61" s="32">
        <v>296</v>
      </c>
      <c r="H61" s="32">
        <v>261212</v>
      </c>
      <c r="I61" s="32">
        <v>79505</v>
      </c>
    </row>
    <row r="62" spans="2:9" s="30" customFormat="1" ht="11.45" customHeight="1">
      <c r="B62" s="27">
        <v>22</v>
      </c>
      <c r="C62" s="32">
        <v>788327</v>
      </c>
      <c r="D62" s="33">
        <f t="shared" si="0"/>
        <v>10409</v>
      </c>
      <c r="E62" s="28"/>
      <c r="F62" s="27">
        <v>22</v>
      </c>
      <c r="G62" s="32">
        <v>292</v>
      </c>
      <c r="H62" s="32">
        <v>250895</v>
      </c>
      <c r="I62" s="32">
        <v>77796</v>
      </c>
    </row>
    <row r="63" spans="2:9" s="30" customFormat="1" ht="11.45" customHeight="1">
      <c r="B63" s="27">
        <v>23</v>
      </c>
      <c r="C63" s="32">
        <v>796678</v>
      </c>
      <c r="D63" s="33">
        <f t="shared" si="0"/>
        <v>8351</v>
      </c>
      <c r="E63" s="28"/>
      <c r="F63" s="27">
        <v>23</v>
      </c>
      <c r="G63" s="32">
        <v>294</v>
      </c>
      <c r="H63" s="32">
        <v>230669</v>
      </c>
      <c r="I63" s="32">
        <v>76748</v>
      </c>
    </row>
    <row r="64" spans="2:9" s="30" customFormat="1" ht="11.45" customHeight="1">
      <c r="B64" s="27">
        <v>24</v>
      </c>
      <c r="C64" s="32">
        <v>808455</v>
      </c>
      <c r="D64" s="33">
        <f>C64-C63</f>
        <v>11777</v>
      </c>
      <c r="E64" s="28"/>
      <c r="F64" s="27">
        <v>24</v>
      </c>
      <c r="G64" s="32">
        <v>296</v>
      </c>
      <c r="H64" s="32">
        <v>223024</v>
      </c>
      <c r="I64" s="32">
        <v>74869</v>
      </c>
    </row>
    <row r="65" spans="2:12" ht="11.45" customHeight="1">
      <c r="B65" s="27">
        <v>25</v>
      </c>
      <c r="C65" s="32">
        <v>816960</v>
      </c>
      <c r="D65" s="33">
        <f t="shared" si="0"/>
        <v>8505</v>
      </c>
      <c r="E65" s="28"/>
      <c r="F65" s="27">
        <v>25</v>
      </c>
      <c r="G65" s="32">
        <v>297</v>
      </c>
      <c r="H65" s="32">
        <v>203719</v>
      </c>
      <c r="I65" s="32">
        <v>73116</v>
      </c>
    </row>
    <row r="66" spans="2:12" ht="11.45" customHeight="1">
      <c r="B66" s="27">
        <v>26</v>
      </c>
      <c r="C66" s="32">
        <v>909440</v>
      </c>
      <c r="D66" s="33">
        <v>92480</v>
      </c>
      <c r="F66" s="27">
        <v>26</v>
      </c>
      <c r="G66" s="32">
        <v>296</v>
      </c>
      <c r="H66" s="32">
        <v>191849</v>
      </c>
      <c r="I66" s="32">
        <v>69476</v>
      </c>
    </row>
    <row r="67" spans="2:12" ht="11.45" customHeight="1">
      <c r="B67" s="27">
        <v>27</v>
      </c>
      <c r="C67" s="32">
        <v>918796</v>
      </c>
      <c r="D67" s="33">
        <v>9356</v>
      </c>
      <c r="F67" s="27">
        <v>27</v>
      </c>
      <c r="G67" s="32">
        <v>293</v>
      </c>
      <c r="H67" s="32">
        <v>183624</v>
      </c>
      <c r="I67" s="32">
        <v>66951</v>
      </c>
    </row>
    <row r="68" spans="2:12" ht="11.45" customHeight="1">
      <c r="B68" s="27">
        <v>28</v>
      </c>
      <c r="C68" s="32">
        <v>926940</v>
      </c>
      <c r="D68" s="33">
        <v>8144</v>
      </c>
      <c r="F68" s="27">
        <v>28</v>
      </c>
      <c r="G68" s="32">
        <v>294</v>
      </c>
      <c r="H68" s="32">
        <v>177670</v>
      </c>
      <c r="I68" s="32">
        <v>63149</v>
      </c>
      <c r="L68" s="262"/>
    </row>
    <row r="69" spans="2:12" ht="11.45" customHeight="1">
      <c r="B69" s="27">
        <v>29</v>
      </c>
      <c r="C69" s="32">
        <v>936004</v>
      </c>
      <c r="D69" s="33">
        <v>9064</v>
      </c>
      <c r="F69" s="27">
        <v>29</v>
      </c>
      <c r="G69" s="32">
        <v>294</v>
      </c>
      <c r="H69" s="32">
        <v>168237</v>
      </c>
      <c r="I69" s="32">
        <v>57376</v>
      </c>
      <c r="L69" s="262"/>
    </row>
    <row r="70" spans="2:12" ht="11.45" customHeight="1">
      <c r="B70" s="27">
        <v>30</v>
      </c>
      <c r="C70" s="32">
        <v>938340</v>
      </c>
      <c r="D70" s="33">
        <v>2336</v>
      </c>
      <c r="F70" s="27">
        <v>30</v>
      </c>
      <c r="G70" s="32">
        <v>297</v>
      </c>
      <c r="H70" s="32">
        <v>142708</v>
      </c>
      <c r="I70" s="32">
        <v>64937</v>
      </c>
      <c r="L70" s="262"/>
    </row>
    <row r="71" spans="2:12" ht="11.45" customHeight="1">
      <c r="B71" s="34" t="s">
        <v>421</v>
      </c>
      <c r="C71" s="32">
        <v>944988</v>
      </c>
      <c r="D71" s="33">
        <v>6648</v>
      </c>
      <c r="F71" s="27" t="s">
        <v>423</v>
      </c>
      <c r="G71" s="32">
        <v>299</v>
      </c>
      <c r="H71" s="32">
        <v>143349</v>
      </c>
      <c r="I71" s="32">
        <v>65114</v>
      </c>
      <c r="L71" s="262"/>
    </row>
    <row r="72" spans="2:12" ht="11.45" customHeight="1">
      <c r="B72" s="27">
        <v>2</v>
      </c>
      <c r="C72" s="32">
        <v>934626</v>
      </c>
      <c r="D72" s="33">
        <f>C72-C71</f>
        <v>-10362</v>
      </c>
      <c r="F72" s="27">
        <v>2</v>
      </c>
      <c r="G72" s="32">
        <v>258</v>
      </c>
      <c r="H72" s="32">
        <v>75040</v>
      </c>
      <c r="I72" s="32">
        <v>61866</v>
      </c>
      <c r="L72" s="262"/>
    </row>
    <row r="73" spans="2:12" ht="11.45" customHeight="1">
      <c r="B73" s="27">
        <v>3</v>
      </c>
      <c r="C73" s="32">
        <v>954141</v>
      </c>
      <c r="D73" s="33">
        <f>C73-C72</f>
        <v>19515</v>
      </c>
      <c r="F73" s="27">
        <v>3</v>
      </c>
      <c r="G73" s="32">
        <v>299</v>
      </c>
      <c r="H73" s="32">
        <v>111819</v>
      </c>
      <c r="I73" s="32">
        <v>64827</v>
      </c>
      <c r="L73" s="262"/>
    </row>
    <row r="74" spans="2:12" ht="11.45" customHeight="1">
      <c r="B74" s="27">
        <v>4</v>
      </c>
      <c r="C74" s="32">
        <v>966561</v>
      </c>
      <c r="D74" s="33">
        <f>C74-C73</f>
        <v>12420</v>
      </c>
      <c r="F74" s="27">
        <v>4</v>
      </c>
      <c r="G74" s="32">
        <v>276</v>
      </c>
      <c r="H74" s="32">
        <v>170724</v>
      </c>
      <c r="I74" s="32">
        <v>57741</v>
      </c>
      <c r="L74" s="262"/>
    </row>
    <row r="75" spans="2:12" ht="11.45" customHeight="1">
      <c r="B75" s="27">
        <v>5</v>
      </c>
      <c r="C75" s="32">
        <v>975526</v>
      </c>
      <c r="D75" s="33">
        <f>C75-C74</f>
        <v>8965</v>
      </c>
      <c r="F75" s="27">
        <v>5</v>
      </c>
      <c r="G75" s="32">
        <v>295</v>
      </c>
      <c r="H75" s="32">
        <v>239424</v>
      </c>
      <c r="I75" s="32">
        <v>75045</v>
      </c>
      <c r="L75" s="262"/>
    </row>
    <row r="76" spans="2:12" ht="11.45" customHeight="1">
      <c r="B76" s="27">
        <v>6</v>
      </c>
      <c r="C76" s="32">
        <v>986599</v>
      </c>
      <c r="D76" s="33">
        <f>C76-C75</f>
        <v>11073</v>
      </c>
      <c r="F76" s="27">
        <v>6</v>
      </c>
      <c r="G76" s="32">
        <v>298</v>
      </c>
      <c r="H76" s="32">
        <v>249408</v>
      </c>
      <c r="I76" s="32">
        <v>79315</v>
      </c>
      <c r="L76" s="262"/>
    </row>
    <row r="77" spans="2:12" ht="22.5" customHeight="1">
      <c r="B77" s="1615"/>
      <c r="C77" s="1615"/>
      <c r="D77" s="1615"/>
      <c r="F77" s="1613" t="s">
        <v>391</v>
      </c>
      <c r="G77" s="1614"/>
      <c r="H77" s="422">
        <f>SUM(H6:H76)</f>
        <v>14813420</v>
      </c>
      <c r="I77" s="422">
        <f>SUM(I8:I76)</f>
        <v>4444659</v>
      </c>
    </row>
    <row r="78" spans="2:12" ht="22.5" customHeight="1">
      <c r="B78" s="35"/>
      <c r="C78" s="35"/>
      <c r="D78" s="35"/>
      <c r="F78" s="1616" t="s">
        <v>541</v>
      </c>
      <c r="G78" s="1616"/>
      <c r="H78" s="1616"/>
      <c r="I78" s="1616"/>
    </row>
    <row r="79" spans="2:12">
      <c r="I79" s="102"/>
    </row>
  </sheetData>
  <customSheetViews>
    <customSheetView guid="{56B3D650-A60E-47C2-8A5C-192EE0975BCA}" scale="130" showPageBreaks="1" printArea="1" view="pageBreakPreview" topLeftCell="A58">
      <selection activeCell="M69" sqref="M69"/>
      <pageMargins left="0.70866141732283472" right="0.70866141732283472" top="0.74803149606299213" bottom="0.74803149606299213" header="0.31496062992125984" footer="0.31496062992125984"/>
      <pageSetup paperSize="9" scale="91" orientation="portrait" r:id="rId1"/>
      <headerFooter>
        <oddFooter>&amp;C&amp;"ＭＳ 明朝,標準"－15－</oddFooter>
      </headerFooter>
    </customSheetView>
  </customSheetViews>
  <mergeCells count="3">
    <mergeCell ref="F77:G77"/>
    <mergeCell ref="B77:D77"/>
    <mergeCell ref="F78:I78"/>
  </mergeCells>
  <phoneticPr fontId="2"/>
  <pageMargins left="0.43307086614173229" right="0.39370078740157483" top="0.59055118110236227" bottom="0.31496062992125984" header="0.51181102362204722" footer="0.23622047244094491"/>
  <pageSetup paperSize="9" scale="93" orientation="portrait" r:id="rId2"/>
  <headerFooter alignWithMargins="0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V47"/>
  <sheetViews>
    <sheetView view="pageBreakPreview" zoomScale="90" zoomScaleNormal="100" zoomScaleSheetLayoutView="90" workbookViewId="0">
      <selection activeCell="AA16" sqref="AA16"/>
    </sheetView>
  </sheetViews>
  <sheetFormatPr defaultColWidth="9" defaultRowHeight="13.5"/>
  <cols>
    <col min="1" max="1" width="1.125" style="297" customWidth="1"/>
    <col min="2" max="2" width="2.25" style="297" customWidth="1"/>
    <col min="3" max="3" width="2.5" style="297" customWidth="1"/>
    <col min="4" max="4" width="10.625" style="297" customWidth="1"/>
    <col min="5" max="16" width="4.75" style="297" customWidth="1"/>
    <col min="17" max="17" width="5.375" style="297" customWidth="1"/>
    <col min="18" max="18" width="4.5" style="297" customWidth="1"/>
    <col min="19" max="19" width="0.875" style="297" customWidth="1"/>
    <col min="20" max="22" width="5.75" style="297" customWidth="1"/>
    <col min="23" max="16384" width="9" style="297"/>
  </cols>
  <sheetData>
    <row r="1" spans="2:22" ht="25.15" customHeight="1">
      <c r="B1" s="14" t="s">
        <v>343</v>
      </c>
    </row>
    <row r="2" spans="2:22" ht="19.5" customHeight="1"/>
    <row r="3" spans="2:22" ht="16.899999999999999" customHeight="1">
      <c r="B3" s="15" t="s">
        <v>344</v>
      </c>
    </row>
    <row r="4" spans="2:22" ht="16.899999999999999" customHeight="1">
      <c r="B4" s="297" t="s">
        <v>345</v>
      </c>
    </row>
    <row r="5" spans="2:22" ht="5.0999999999999996" customHeight="1" thickBot="1">
      <c r="B5" s="15"/>
    </row>
    <row r="6" spans="2:22" ht="17.100000000000001" customHeight="1">
      <c r="B6" s="543" t="s">
        <v>540</v>
      </c>
      <c r="C6" s="545"/>
      <c r="D6" s="1548" t="s">
        <v>297</v>
      </c>
      <c r="E6" s="823" t="s">
        <v>719</v>
      </c>
      <c r="F6" s="825" t="s">
        <v>509</v>
      </c>
      <c r="G6" s="825" t="s">
        <v>303</v>
      </c>
      <c r="H6" s="825" t="s">
        <v>304</v>
      </c>
      <c r="I6" s="825" t="s">
        <v>305</v>
      </c>
      <c r="J6" s="825" t="s">
        <v>306</v>
      </c>
      <c r="K6" s="825" t="s">
        <v>307</v>
      </c>
      <c r="L6" s="825" t="s">
        <v>308</v>
      </c>
      <c r="M6" s="825" t="s">
        <v>309</v>
      </c>
      <c r="N6" s="823" t="s">
        <v>720</v>
      </c>
      <c r="O6" s="825" t="s">
        <v>426</v>
      </c>
      <c r="P6" s="825" t="s">
        <v>427</v>
      </c>
      <c r="Q6" s="1571" t="s">
        <v>47</v>
      </c>
      <c r="R6" s="833" t="s">
        <v>71</v>
      </c>
      <c r="T6" s="835" t="s">
        <v>81</v>
      </c>
      <c r="U6" s="897"/>
      <c r="V6" s="16"/>
    </row>
    <row r="7" spans="2:22" ht="17.100000000000001" customHeight="1">
      <c r="B7" s="582"/>
      <c r="C7" s="1623"/>
      <c r="D7" s="1624"/>
      <c r="E7" s="1618"/>
      <c r="F7" s="1617"/>
      <c r="G7" s="1617"/>
      <c r="H7" s="1617"/>
      <c r="I7" s="1617"/>
      <c r="J7" s="1617"/>
      <c r="K7" s="1617"/>
      <c r="L7" s="1617"/>
      <c r="M7" s="1617"/>
      <c r="N7" s="1618"/>
      <c r="O7" s="1617"/>
      <c r="P7" s="1617"/>
      <c r="Q7" s="816"/>
      <c r="R7" s="834"/>
      <c r="T7" s="17" t="s">
        <v>296</v>
      </c>
      <c r="U7" s="18" t="s">
        <v>71</v>
      </c>
      <c r="V7" s="19"/>
    </row>
    <row r="8" spans="2:22" ht="17.100000000000001" customHeight="1">
      <c r="B8" s="584"/>
      <c r="C8" s="599"/>
      <c r="D8" s="20" t="s">
        <v>323</v>
      </c>
      <c r="E8" s="310">
        <v>19</v>
      </c>
      <c r="F8" s="310">
        <v>27</v>
      </c>
      <c r="G8" s="310">
        <v>25</v>
      </c>
      <c r="H8" s="310">
        <v>26</v>
      </c>
      <c r="I8" s="310">
        <v>27</v>
      </c>
      <c r="J8" s="310">
        <v>26</v>
      </c>
      <c r="K8" s="310">
        <v>27</v>
      </c>
      <c r="L8" s="310">
        <v>26</v>
      </c>
      <c r="M8" s="310">
        <v>23</v>
      </c>
      <c r="N8" s="310">
        <v>23</v>
      </c>
      <c r="O8" s="310">
        <v>24</v>
      </c>
      <c r="P8" s="310">
        <v>25</v>
      </c>
      <c r="Q8" s="400">
        <v>298</v>
      </c>
      <c r="R8" s="423" t="s">
        <v>302</v>
      </c>
      <c r="T8" s="402">
        <v>295</v>
      </c>
      <c r="U8" s="423" t="s">
        <v>301</v>
      </c>
      <c r="V8" s="21"/>
    </row>
    <row r="9" spans="2:22" ht="17.100000000000001" customHeight="1">
      <c r="B9" s="1619" t="s">
        <v>346</v>
      </c>
      <c r="C9" s="1620"/>
      <c r="D9" s="1531"/>
      <c r="E9" s="424">
        <v>381</v>
      </c>
      <c r="F9" s="424">
        <v>406</v>
      </c>
      <c r="G9" s="424">
        <v>510</v>
      </c>
      <c r="H9" s="424">
        <v>442</v>
      </c>
      <c r="I9" s="424">
        <v>500</v>
      </c>
      <c r="J9" s="424">
        <v>466</v>
      </c>
      <c r="K9" s="424">
        <v>444</v>
      </c>
      <c r="L9" s="424">
        <v>417</v>
      </c>
      <c r="M9" s="424">
        <v>452</v>
      </c>
      <c r="N9" s="424">
        <v>435</v>
      </c>
      <c r="O9" s="424">
        <v>434</v>
      </c>
      <c r="P9" s="424">
        <v>385</v>
      </c>
      <c r="Q9" s="400">
        <v>5272</v>
      </c>
      <c r="R9" s="401">
        <f>ROUND(Q9/Q$8,3)</f>
        <v>17.690999999999999</v>
      </c>
      <c r="S9" s="425"/>
      <c r="T9" s="402">
        <v>5024</v>
      </c>
      <c r="U9" s="401">
        <v>17</v>
      </c>
      <c r="V9" s="22"/>
    </row>
    <row r="10" spans="2:22" ht="17.100000000000001" customHeight="1">
      <c r="B10" s="295"/>
      <c r="C10" s="1621" t="s">
        <v>396</v>
      </c>
      <c r="D10" s="293" t="s">
        <v>347</v>
      </c>
      <c r="E10" s="424">
        <v>364</v>
      </c>
      <c r="F10" s="424">
        <v>376</v>
      </c>
      <c r="G10" s="424">
        <v>381</v>
      </c>
      <c r="H10" s="424">
        <v>382</v>
      </c>
      <c r="I10" s="424">
        <v>406</v>
      </c>
      <c r="J10" s="424">
        <v>379</v>
      </c>
      <c r="K10" s="424">
        <v>382</v>
      </c>
      <c r="L10" s="424">
        <v>378</v>
      </c>
      <c r="M10" s="424">
        <v>391</v>
      </c>
      <c r="N10" s="424">
        <v>335</v>
      </c>
      <c r="O10" s="424">
        <v>362</v>
      </c>
      <c r="P10" s="424">
        <v>328</v>
      </c>
      <c r="Q10" s="400">
        <v>4464</v>
      </c>
      <c r="R10" s="401">
        <f>ROUND(Q10/Q$8,3)</f>
        <v>14.98</v>
      </c>
      <c r="S10" s="425"/>
      <c r="T10" s="402">
        <v>4589</v>
      </c>
      <c r="U10" s="401">
        <v>15.6</v>
      </c>
      <c r="V10" s="22"/>
    </row>
    <row r="11" spans="2:22" ht="17.100000000000001" customHeight="1" thickBot="1">
      <c r="B11" s="23"/>
      <c r="C11" s="1622"/>
      <c r="D11" s="294" t="s">
        <v>348</v>
      </c>
      <c r="E11" s="327">
        <v>17</v>
      </c>
      <c r="F11" s="327">
        <v>30</v>
      </c>
      <c r="G11" s="327">
        <v>129</v>
      </c>
      <c r="H11" s="327">
        <v>60</v>
      </c>
      <c r="I11" s="327">
        <v>94</v>
      </c>
      <c r="J11" s="327">
        <v>87</v>
      </c>
      <c r="K11" s="327">
        <v>62</v>
      </c>
      <c r="L11" s="327">
        <v>39</v>
      </c>
      <c r="M11" s="327">
        <v>61</v>
      </c>
      <c r="N11" s="327">
        <v>100</v>
      </c>
      <c r="O11" s="327">
        <v>72</v>
      </c>
      <c r="P11" s="327">
        <v>57</v>
      </c>
      <c r="Q11" s="327">
        <v>808</v>
      </c>
      <c r="R11" s="403">
        <f>ROUND(Q11/Q$8,3)</f>
        <v>2.7109999999999999</v>
      </c>
      <c r="S11" s="425"/>
      <c r="T11" s="395">
        <v>435</v>
      </c>
      <c r="U11" s="403">
        <v>1.5</v>
      </c>
      <c r="V11" s="22"/>
    </row>
    <row r="12" spans="2:22" ht="17.100000000000001" customHeight="1"/>
    <row r="13" spans="2:22"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</row>
    <row r="14" spans="2:22" ht="17.100000000000001" customHeight="1"/>
    <row r="15" spans="2:22" ht="17.100000000000001" customHeight="1"/>
    <row r="16" spans="2:22" ht="17.100000000000001" customHeight="1"/>
    <row r="17" ht="17.100000000000001" customHeight="1"/>
    <row r="18" s="436" customFormat="1" ht="17.100000000000001" customHeight="1"/>
    <row r="19" ht="17.100000000000001" customHeight="1"/>
    <row r="20" ht="17.100000000000001" customHeight="1"/>
    <row r="22" ht="17.100000000000001" customHeight="1"/>
    <row r="23" ht="17.100000000000001" customHeight="1"/>
    <row r="24" ht="17.100000000000001" customHeight="1"/>
    <row r="25" ht="17.100000000000001" customHeight="1"/>
    <row r="26" ht="17.100000000000001" customHeight="1"/>
    <row r="27" ht="17.100000000000001" customHeight="1"/>
    <row r="28" ht="17.100000000000001" customHeight="1"/>
    <row r="29" ht="17.100000000000001" customHeight="1"/>
    <row r="30" ht="17.100000000000001" customHeight="1"/>
    <row r="31" ht="17.100000000000001" customHeight="1"/>
    <row r="32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  <row r="38" ht="17.100000000000001" customHeight="1"/>
    <row r="39" ht="17.100000000000001" customHeight="1"/>
    <row r="40" ht="17.100000000000001" customHeight="1"/>
    <row r="41" ht="17.100000000000001" customHeight="1"/>
    <row r="42" ht="17.100000000000001" customHeight="1"/>
    <row r="43" ht="17.100000000000001" customHeight="1"/>
    <row r="44" ht="17.100000000000001" customHeight="1"/>
    <row r="45" ht="17.100000000000001" customHeight="1"/>
    <row r="46" ht="17.100000000000001" customHeight="1"/>
    <row r="47" ht="17.100000000000001" customHeight="1"/>
  </sheetData>
  <mergeCells count="19">
    <mergeCell ref="B9:D9"/>
    <mergeCell ref="C10:C11"/>
    <mergeCell ref="O6:O7"/>
    <mergeCell ref="P6:P7"/>
    <mergeCell ref="Q6:Q7"/>
    <mergeCell ref="B6:C8"/>
    <mergeCell ref="D6:D7"/>
    <mergeCell ref="E6:E7"/>
    <mergeCell ref="F6:F7"/>
    <mergeCell ref="G6:G7"/>
    <mergeCell ref="H6:H7"/>
    <mergeCell ref="R6:R7"/>
    <mergeCell ref="T6:U6"/>
    <mergeCell ref="I6:I7"/>
    <mergeCell ref="J6:J7"/>
    <mergeCell ref="K6:K7"/>
    <mergeCell ref="L6:L7"/>
    <mergeCell ref="M6:M7"/>
    <mergeCell ref="N6:N7"/>
  </mergeCells>
  <phoneticPr fontId="2"/>
  <pageMargins left="0.43307086614173229" right="0.39370078740157483" top="0.59055118110236227" bottom="0.31496062992125984" header="0.51181102362204722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G108"/>
  <sheetViews>
    <sheetView view="pageBreakPreview" topLeftCell="A47" zoomScale="110" zoomScaleNormal="100" zoomScaleSheetLayoutView="110" workbookViewId="0">
      <selection activeCell="AP48" sqref="AP48"/>
    </sheetView>
  </sheetViews>
  <sheetFormatPr defaultColWidth="9" defaultRowHeight="13.5"/>
  <cols>
    <col min="1" max="30" width="2.625" style="10" customWidth="1"/>
    <col min="31" max="31" width="2.125" style="10" customWidth="1"/>
    <col min="32" max="32" width="3.5" style="10" customWidth="1"/>
    <col min="33" max="56" width="2.625" style="10" customWidth="1"/>
    <col min="57" max="16384" width="9" style="10"/>
  </cols>
  <sheetData>
    <row r="1" spans="2:33" ht="20.100000000000001" customHeight="1"/>
    <row r="2" spans="2:33" ht="25.15" customHeight="1">
      <c r="B2" s="443" t="s">
        <v>271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306"/>
    </row>
    <row r="3" spans="2:33" ht="18" customHeight="1"/>
    <row r="4" spans="2:33" ht="18" customHeight="1">
      <c r="B4" s="10" t="s">
        <v>18</v>
      </c>
      <c r="AF4" s="10">
        <v>1</v>
      </c>
    </row>
    <row r="5" spans="2:33" ht="18" customHeight="1">
      <c r="B5" s="10" t="s">
        <v>190</v>
      </c>
      <c r="AF5" s="10">
        <v>1</v>
      </c>
    </row>
    <row r="6" spans="2:33" ht="18" customHeight="1">
      <c r="B6" s="10" t="s">
        <v>15</v>
      </c>
      <c r="AF6" s="10">
        <v>1</v>
      </c>
    </row>
    <row r="7" spans="2:33" ht="18" customHeight="1">
      <c r="B7" s="10" t="s">
        <v>272</v>
      </c>
      <c r="AF7" s="10">
        <v>1</v>
      </c>
    </row>
    <row r="8" spans="2:33" ht="18" customHeight="1">
      <c r="B8" s="10" t="s">
        <v>273</v>
      </c>
      <c r="AF8" s="10">
        <v>2</v>
      </c>
    </row>
    <row r="9" spans="2:33" ht="18" customHeight="1">
      <c r="B9" s="10" t="s">
        <v>274</v>
      </c>
      <c r="AF9" s="10">
        <v>2</v>
      </c>
    </row>
    <row r="10" spans="2:33" ht="18" customHeight="1">
      <c r="B10" s="10" t="s">
        <v>275</v>
      </c>
      <c r="AF10" s="10">
        <v>2</v>
      </c>
    </row>
    <row r="11" spans="2:33" ht="18" customHeight="1">
      <c r="B11" s="10" t="s">
        <v>66</v>
      </c>
      <c r="AF11" s="10">
        <v>3</v>
      </c>
    </row>
    <row r="12" spans="2:33" ht="18" customHeight="1">
      <c r="B12" s="10" t="s">
        <v>276</v>
      </c>
      <c r="AF12" s="10">
        <v>3</v>
      </c>
    </row>
    <row r="13" spans="2:33" ht="18" customHeight="1">
      <c r="B13" s="10" t="s">
        <v>363</v>
      </c>
      <c r="AF13" s="10">
        <v>3</v>
      </c>
    </row>
    <row r="14" spans="2:33" ht="18" customHeight="1">
      <c r="B14" s="10" t="s">
        <v>635</v>
      </c>
      <c r="AF14" s="10">
        <v>3</v>
      </c>
    </row>
    <row r="15" spans="2:33" ht="18" customHeight="1">
      <c r="B15" s="10" t="s">
        <v>614</v>
      </c>
      <c r="AF15" s="10">
        <v>3</v>
      </c>
    </row>
    <row r="16" spans="2:33" ht="18" customHeight="1">
      <c r="B16" s="10" t="s">
        <v>277</v>
      </c>
      <c r="AF16" s="10">
        <v>4</v>
      </c>
    </row>
    <row r="17" spans="2:32" ht="18" customHeight="1">
      <c r="B17" s="10" t="s">
        <v>3</v>
      </c>
      <c r="AF17" s="10">
        <v>4</v>
      </c>
    </row>
    <row r="18" spans="2:32" ht="18" customHeight="1">
      <c r="B18" s="10" t="s">
        <v>636</v>
      </c>
      <c r="AF18" s="10">
        <v>4</v>
      </c>
    </row>
    <row r="19" spans="2:32" ht="18" customHeight="1">
      <c r="B19" s="10" t="s">
        <v>637</v>
      </c>
      <c r="AF19" s="10">
        <v>5</v>
      </c>
    </row>
    <row r="20" spans="2:32" ht="18" customHeight="1">
      <c r="B20" s="10" t="s">
        <v>638</v>
      </c>
      <c r="AF20" s="10">
        <v>5</v>
      </c>
    </row>
    <row r="21" spans="2:32" ht="18" customHeight="1">
      <c r="B21" s="10" t="s">
        <v>278</v>
      </c>
      <c r="AF21" s="10">
        <v>5</v>
      </c>
    </row>
    <row r="22" spans="2:32" ht="18" customHeight="1">
      <c r="B22" s="10" t="s">
        <v>279</v>
      </c>
      <c r="AF22" s="10">
        <v>5</v>
      </c>
    </row>
    <row r="23" spans="2:32" ht="18" customHeight="1">
      <c r="B23" s="10" t="s">
        <v>639</v>
      </c>
      <c r="AF23" s="10">
        <v>5</v>
      </c>
    </row>
    <row r="24" spans="2:32" ht="18" customHeight="1">
      <c r="B24" s="10" t="s">
        <v>640</v>
      </c>
      <c r="AF24" s="10">
        <v>5</v>
      </c>
    </row>
    <row r="25" spans="2:32" ht="18" customHeight="1">
      <c r="B25" s="10" t="s">
        <v>138</v>
      </c>
      <c r="AF25" s="10">
        <v>6</v>
      </c>
    </row>
    <row r="26" spans="2:32" ht="18" customHeight="1">
      <c r="B26" s="10" t="s">
        <v>696</v>
      </c>
      <c r="AF26" s="10">
        <v>6</v>
      </c>
    </row>
    <row r="27" spans="2:32" ht="18" customHeight="1">
      <c r="B27" s="10" t="s">
        <v>311</v>
      </c>
      <c r="AF27" s="10">
        <v>6</v>
      </c>
    </row>
    <row r="28" spans="2:32" ht="18" customHeight="1">
      <c r="B28" s="10" t="s">
        <v>691</v>
      </c>
      <c r="AF28" s="10">
        <v>6</v>
      </c>
    </row>
    <row r="29" spans="2:32" ht="18" customHeight="1">
      <c r="B29" s="10" t="s">
        <v>695</v>
      </c>
      <c r="AF29" s="10">
        <v>6</v>
      </c>
    </row>
    <row r="30" spans="2:32" ht="18" customHeight="1">
      <c r="B30" s="10" t="s">
        <v>641</v>
      </c>
      <c r="AF30" s="10">
        <v>6</v>
      </c>
    </row>
    <row r="31" spans="2:32" ht="18" customHeight="1">
      <c r="B31" s="10" t="s">
        <v>642</v>
      </c>
      <c r="AF31" s="10">
        <v>6</v>
      </c>
    </row>
    <row r="32" spans="2:32" ht="18" customHeight="1">
      <c r="B32" s="10" t="s">
        <v>692</v>
      </c>
      <c r="AF32" s="10">
        <v>7</v>
      </c>
    </row>
    <row r="33" spans="2:32" ht="18" customHeight="1">
      <c r="B33" s="10" t="s">
        <v>643</v>
      </c>
      <c r="AF33" s="10">
        <v>7</v>
      </c>
    </row>
    <row r="34" spans="2:32" ht="18" customHeight="1">
      <c r="B34" s="10" t="s">
        <v>644</v>
      </c>
      <c r="AF34" s="10">
        <v>7</v>
      </c>
    </row>
    <row r="35" spans="2:32" ht="18" customHeight="1">
      <c r="B35" s="10" t="s">
        <v>645</v>
      </c>
      <c r="AF35" s="10">
        <v>8</v>
      </c>
    </row>
    <row r="36" spans="2:32" ht="18" customHeight="1">
      <c r="B36" s="10" t="s">
        <v>646</v>
      </c>
      <c r="AF36" s="10">
        <v>8</v>
      </c>
    </row>
    <row r="37" spans="2:32" ht="18" customHeight="1">
      <c r="B37" s="10" t="s">
        <v>647</v>
      </c>
      <c r="AF37" s="10">
        <v>9</v>
      </c>
    </row>
    <row r="38" spans="2:32" ht="18" customHeight="1">
      <c r="B38" s="10" t="s">
        <v>648</v>
      </c>
      <c r="AF38" s="10">
        <v>9</v>
      </c>
    </row>
    <row r="39" spans="2:32" ht="18" customHeight="1">
      <c r="B39" s="10" t="s">
        <v>160</v>
      </c>
      <c r="AF39" s="10">
        <v>10</v>
      </c>
    </row>
    <row r="40" spans="2:32" ht="18" customHeight="1">
      <c r="B40" s="10" t="s">
        <v>280</v>
      </c>
      <c r="AF40" s="10">
        <v>10</v>
      </c>
    </row>
    <row r="41" spans="2:32" ht="18" customHeight="1">
      <c r="B41" s="10" t="s">
        <v>615</v>
      </c>
      <c r="AF41" s="10">
        <v>10</v>
      </c>
    </row>
    <row r="42" spans="2:32" ht="18" customHeight="1">
      <c r="B42" s="10" t="s">
        <v>281</v>
      </c>
      <c r="AF42" s="10">
        <v>11</v>
      </c>
    </row>
    <row r="43" spans="2:32" ht="20.100000000000001" customHeight="1">
      <c r="B43" s="10" t="s">
        <v>616</v>
      </c>
      <c r="AF43" s="10">
        <v>11</v>
      </c>
    </row>
    <row r="44" spans="2:32" ht="20.100000000000001" customHeight="1">
      <c r="B44" s="10" t="s">
        <v>0</v>
      </c>
      <c r="AF44" s="10">
        <v>11</v>
      </c>
    </row>
    <row r="45" spans="2:32" ht="18" customHeight="1">
      <c r="B45" s="10" t="s">
        <v>1</v>
      </c>
      <c r="AF45" s="10">
        <v>11</v>
      </c>
    </row>
    <row r="46" spans="2:32" ht="18" customHeight="1">
      <c r="B46" s="10" t="s">
        <v>2</v>
      </c>
      <c r="AF46" s="10">
        <v>11</v>
      </c>
    </row>
    <row r="47" spans="2:32" ht="18" customHeight="1">
      <c r="B47" s="10" t="s">
        <v>365</v>
      </c>
      <c r="AF47" s="10">
        <v>12</v>
      </c>
    </row>
    <row r="48" spans="2:32" ht="18" customHeight="1">
      <c r="B48" s="10" t="s">
        <v>312</v>
      </c>
      <c r="AF48" s="10">
        <v>12</v>
      </c>
    </row>
    <row r="49" spans="2:32" ht="18" customHeight="1">
      <c r="B49" s="10" t="s">
        <v>313</v>
      </c>
      <c r="AF49" s="10">
        <v>12</v>
      </c>
    </row>
    <row r="50" spans="2:32" ht="18" customHeight="1">
      <c r="B50" s="10" t="s">
        <v>689</v>
      </c>
      <c r="AF50" s="10">
        <v>12</v>
      </c>
    </row>
    <row r="51" spans="2:32" ht="18" customHeight="1">
      <c r="B51" s="10" t="s">
        <v>706</v>
      </c>
      <c r="AF51" s="10">
        <v>12</v>
      </c>
    </row>
    <row r="52" spans="2:32" ht="18" customHeight="1">
      <c r="B52" s="10" t="s">
        <v>337</v>
      </c>
      <c r="AF52" s="10">
        <v>13</v>
      </c>
    </row>
    <row r="53" spans="2:32" ht="18" customHeight="1">
      <c r="B53" s="10" t="s">
        <v>338</v>
      </c>
      <c r="AF53" s="10">
        <v>13</v>
      </c>
    </row>
    <row r="54" spans="2:32" ht="18" customHeight="1">
      <c r="B54" s="10" t="s">
        <v>339</v>
      </c>
      <c r="AF54" s="10">
        <v>13</v>
      </c>
    </row>
    <row r="55" spans="2:32" ht="18" customHeight="1">
      <c r="B55" s="10" t="s">
        <v>343</v>
      </c>
      <c r="AF55" s="10">
        <v>14</v>
      </c>
    </row>
    <row r="56" spans="2:32" ht="18" customHeight="1">
      <c r="B56" s="10" t="s">
        <v>358</v>
      </c>
      <c r="AF56" s="10">
        <v>14</v>
      </c>
    </row>
    <row r="57" spans="2:32" ht="18" customHeight="1"/>
    <row r="58" spans="2:32" ht="18" customHeight="1"/>
    <row r="59" spans="2:32" ht="18" customHeight="1"/>
    <row r="60" spans="2:32" ht="18" customHeight="1"/>
    <row r="61" spans="2:32" ht="18" customHeight="1"/>
    <row r="62" spans="2:32" ht="18" customHeight="1"/>
    <row r="63" spans="2:32" ht="18" customHeight="1"/>
    <row r="64" spans="2:32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customSheetViews>
    <customSheetView guid="{56B3D650-A60E-47C2-8A5C-192EE0975BCA}" scale="145" showPageBreaks="1" printArea="1" view="pageBreakPreview">
      <selection activeCell="B39" sqref="B39"/>
      <pageMargins left="0.87" right="0.78740157480314965" top="0.74803149606299213" bottom="0.51181102362204722" header="0.51181102362204722" footer="0.51181102362204722"/>
      <pageSetup paperSize="9" orientation="portrait" r:id="rId1"/>
      <headerFooter alignWithMargins="0"/>
    </customSheetView>
  </customSheetViews>
  <mergeCells count="1">
    <mergeCell ref="B2:AF2"/>
  </mergeCells>
  <phoneticPr fontId="2"/>
  <pageMargins left="0.82677165354330717" right="0.39370078740157483" top="0.51181102362204722" bottom="0.51181102362204722" header="0.51181102362204722" footer="0.51181102362204722"/>
  <pageSetup paperSize="9" fitToHeight="0" orientation="portrait" r:id="rId2"/>
  <headerFooter alignWithMargins="0"/>
  <rowBreaks count="1" manualBreakCount="1">
    <brk id="45" max="31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109"/>
  <sheetViews>
    <sheetView view="pageBreakPreview" zoomScaleNormal="100" zoomScaleSheetLayoutView="100" workbookViewId="0">
      <selection activeCell="N62" sqref="N62:Q62"/>
    </sheetView>
  </sheetViews>
  <sheetFormatPr defaultColWidth="9" defaultRowHeight="13.5"/>
  <cols>
    <col min="1" max="1" width="3.875" style="297" customWidth="1"/>
    <col min="2" max="2" width="2.625" style="297" customWidth="1"/>
    <col min="3" max="18" width="3.25" style="297" customWidth="1"/>
    <col min="19" max="20" width="4" style="297" customWidth="1"/>
    <col min="21" max="29" width="3.25" style="297" customWidth="1"/>
    <col min="30" max="32" width="3.5" style="297" customWidth="1"/>
    <col min="33" max="33" width="2.625" style="297" customWidth="1"/>
    <col min="34" max="16384" width="9" style="297"/>
  </cols>
  <sheetData>
    <row r="1" spans="3:33" ht="10.15" customHeight="1"/>
    <row r="2" spans="3:33" ht="24" customHeight="1">
      <c r="C2" s="14" t="s">
        <v>18</v>
      </c>
    </row>
    <row r="3" spans="3:33" ht="5.0999999999999996" customHeight="1" thickBot="1"/>
    <row r="4" spans="3:33" s="42" customFormat="1" ht="14.65" customHeight="1">
      <c r="C4" s="501" t="s">
        <v>594</v>
      </c>
      <c r="D4" s="502"/>
      <c r="E4" s="502"/>
      <c r="F4" s="502"/>
      <c r="G4" s="502"/>
      <c r="H4" s="502"/>
      <c r="I4" s="502"/>
      <c r="J4" s="502"/>
      <c r="K4" s="503"/>
      <c r="L4" s="504" t="s">
        <v>708</v>
      </c>
      <c r="M4" s="456"/>
      <c r="N4" s="456"/>
      <c r="O4" s="456"/>
      <c r="P4" s="505"/>
      <c r="Q4" s="501" t="s">
        <v>196</v>
      </c>
      <c r="R4" s="502"/>
      <c r="S4" s="502"/>
      <c r="T4" s="502"/>
      <c r="U4" s="503"/>
      <c r="V4" s="506" t="s">
        <v>197</v>
      </c>
      <c r="W4" s="502"/>
      <c r="X4" s="502"/>
      <c r="Y4" s="502"/>
      <c r="Z4" s="503"/>
      <c r="AA4" s="504" t="s">
        <v>709</v>
      </c>
      <c r="AB4" s="456"/>
      <c r="AC4" s="456"/>
      <c r="AD4" s="456"/>
      <c r="AE4" s="505"/>
      <c r="AF4" s="248"/>
    </row>
    <row r="5" spans="3:33" s="42" customFormat="1" ht="14.65" customHeight="1">
      <c r="C5" s="106"/>
      <c r="D5" s="507" t="s">
        <v>19</v>
      </c>
      <c r="E5" s="507"/>
      <c r="F5" s="507"/>
      <c r="G5" s="507"/>
      <c r="H5" s="507"/>
      <c r="I5" s="507"/>
      <c r="J5" s="507"/>
      <c r="K5" s="508"/>
      <c r="L5" s="509">
        <v>601287</v>
      </c>
      <c r="M5" s="510"/>
      <c r="N5" s="510"/>
      <c r="O5" s="242"/>
      <c r="P5" s="214" t="s">
        <v>24</v>
      </c>
      <c r="Q5" s="511">
        <v>8906</v>
      </c>
      <c r="R5" s="510"/>
      <c r="S5" s="510"/>
      <c r="T5" s="242"/>
      <c r="U5" s="213"/>
      <c r="V5" s="509">
        <v>121</v>
      </c>
      <c r="W5" s="510"/>
      <c r="X5" s="510"/>
      <c r="Y5" s="242"/>
      <c r="Z5" s="307"/>
      <c r="AA5" s="509">
        <f>L5+Q5-V5</f>
        <v>610072</v>
      </c>
      <c r="AB5" s="510"/>
      <c r="AC5" s="510"/>
      <c r="AD5" s="242"/>
      <c r="AE5" s="214" t="s">
        <v>24</v>
      </c>
      <c r="AF5" s="88"/>
    </row>
    <row r="6" spans="3:33" s="42" customFormat="1" ht="14.65" customHeight="1">
      <c r="C6" s="107"/>
      <c r="D6" s="512" t="s">
        <v>393</v>
      </c>
      <c r="E6" s="507"/>
      <c r="F6" s="507"/>
      <c r="G6" s="507"/>
      <c r="H6" s="507"/>
      <c r="I6" s="507"/>
      <c r="J6" s="507"/>
      <c r="K6" s="508"/>
      <c r="L6" s="513">
        <v>16531</v>
      </c>
      <c r="M6" s="514"/>
      <c r="N6" s="514"/>
      <c r="O6" s="242"/>
      <c r="P6" s="214" t="s">
        <v>24</v>
      </c>
      <c r="Q6" s="515">
        <v>60</v>
      </c>
      <c r="R6" s="516"/>
      <c r="S6" s="516"/>
      <c r="T6" s="210"/>
      <c r="U6" s="150"/>
      <c r="V6" s="517">
        <v>1</v>
      </c>
      <c r="W6" s="516"/>
      <c r="X6" s="516"/>
      <c r="Y6" s="210"/>
      <c r="Z6" s="150"/>
      <c r="AA6" s="518">
        <f t="shared" ref="AA6:AA9" si="0">L6+Q6-V6</f>
        <v>16590</v>
      </c>
      <c r="AB6" s="519"/>
      <c r="AC6" s="519"/>
      <c r="AD6" s="242"/>
      <c r="AE6" s="214" t="s">
        <v>24</v>
      </c>
      <c r="AF6" s="88"/>
    </row>
    <row r="7" spans="3:33" s="42" customFormat="1" ht="14.65" customHeight="1" thickBot="1">
      <c r="C7" s="107"/>
      <c r="D7" s="520" t="s">
        <v>595</v>
      </c>
      <c r="E7" s="521"/>
      <c r="F7" s="521"/>
      <c r="G7" s="521"/>
      <c r="H7" s="521"/>
      <c r="I7" s="521"/>
      <c r="J7" s="521"/>
      <c r="K7" s="522"/>
      <c r="L7" s="523">
        <v>25511</v>
      </c>
      <c r="M7" s="524"/>
      <c r="N7" s="524"/>
      <c r="O7" s="140"/>
      <c r="P7" s="108" t="s">
        <v>24</v>
      </c>
      <c r="Q7" s="525">
        <v>317</v>
      </c>
      <c r="R7" s="468"/>
      <c r="S7" s="468"/>
      <c r="T7" s="151"/>
      <c r="U7" s="152"/>
      <c r="V7" s="467">
        <v>1</v>
      </c>
      <c r="W7" s="468"/>
      <c r="X7" s="468"/>
      <c r="Y7" s="151"/>
      <c r="Z7" s="308"/>
      <c r="AA7" s="467">
        <f t="shared" si="0"/>
        <v>25827</v>
      </c>
      <c r="AB7" s="468"/>
      <c r="AC7" s="468"/>
      <c r="AD7" s="140"/>
      <c r="AE7" s="108" t="s">
        <v>24</v>
      </c>
      <c r="AF7" s="88"/>
    </row>
    <row r="8" spans="3:33" s="42" customFormat="1" ht="14.65" customHeight="1" thickBot="1">
      <c r="C8" s="444" t="s">
        <v>584</v>
      </c>
      <c r="D8" s="445"/>
      <c r="E8" s="445"/>
      <c r="F8" s="445"/>
      <c r="G8" s="445"/>
      <c r="H8" s="445"/>
      <c r="I8" s="445"/>
      <c r="J8" s="445"/>
      <c r="K8" s="446"/>
      <c r="L8" s="447">
        <v>153458</v>
      </c>
      <c r="M8" s="448"/>
      <c r="N8" s="448"/>
      <c r="O8" s="246"/>
      <c r="P8" s="13" t="s">
        <v>24</v>
      </c>
      <c r="Q8" s="451">
        <v>3160</v>
      </c>
      <c r="R8" s="448"/>
      <c r="S8" s="448"/>
      <c r="T8" s="246"/>
      <c r="U8" s="153"/>
      <c r="V8" s="447">
        <v>2</v>
      </c>
      <c r="W8" s="448"/>
      <c r="X8" s="448"/>
      <c r="Y8" s="246"/>
      <c r="Z8" s="154"/>
      <c r="AA8" s="447">
        <f t="shared" si="0"/>
        <v>156616</v>
      </c>
      <c r="AB8" s="448"/>
      <c r="AC8" s="448"/>
      <c r="AD8" s="246"/>
      <c r="AE8" s="13" t="s">
        <v>24</v>
      </c>
      <c r="AF8" s="88"/>
    </row>
    <row r="9" spans="3:33" s="42" customFormat="1" ht="14.65" customHeight="1" thickBot="1">
      <c r="C9" s="444" t="s">
        <v>596</v>
      </c>
      <c r="D9" s="445"/>
      <c r="E9" s="445"/>
      <c r="F9" s="445"/>
      <c r="G9" s="445"/>
      <c r="H9" s="445"/>
      <c r="I9" s="445"/>
      <c r="J9" s="445"/>
      <c r="K9" s="446"/>
      <c r="L9" s="447">
        <v>220781</v>
      </c>
      <c r="M9" s="448"/>
      <c r="N9" s="448"/>
      <c r="O9" s="105"/>
      <c r="P9" s="12" t="s">
        <v>24</v>
      </c>
      <c r="Q9" s="451">
        <v>22</v>
      </c>
      <c r="R9" s="448"/>
      <c r="S9" s="448"/>
      <c r="T9" s="105"/>
      <c r="U9" s="88"/>
      <c r="V9" s="447">
        <v>892</v>
      </c>
      <c r="W9" s="448"/>
      <c r="X9" s="448"/>
      <c r="Y9" s="105"/>
      <c r="Z9" s="309"/>
      <c r="AA9" s="447">
        <f t="shared" si="0"/>
        <v>219911</v>
      </c>
      <c r="AB9" s="448"/>
      <c r="AC9" s="448"/>
      <c r="AD9" s="105"/>
      <c r="AE9" s="12" t="s">
        <v>24</v>
      </c>
      <c r="AF9" s="88"/>
    </row>
    <row r="10" spans="3:33" s="42" customFormat="1" ht="14.65" customHeight="1" thickBot="1">
      <c r="C10" s="495" t="s">
        <v>20</v>
      </c>
      <c r="D10" s="496"/>
      <c r="E10" s="496"/>
      <c r="F10" s="496"/>
      <c r="G10" s="496"/>
      <c r="H10" s="496"/>
      <c r="I10" s="496"/>
      <c r="J10" s="496"/>
      <c r="K10" s="497"/>
      <c r="L10" s="498">
        <v>975526</v>
      </c>
      <c r="M10" s="499"/>
      <c r="N10" s="499"/>
      <c r="O10" s="212"/>
      <c r="P10" s="109" t="s">
        <v>24</v>
      </c>
      <c r="Q10" s="500">
        <f>Q5+Q8+Q9</f>
        <v>12088</v>
      </c>
      <c r="R10" s="499"/>
      <c r="S10" s="499"/>
      <c r="T10" s="212"/>
      <c r="U10" s="155"/>
      <c r="V10" s="498">
        <f>V5+V8+V9</f>
        <v>1015</v>
      </c>
      <c r="W10" s="499"/>
      <c r="X10" s="499"/>
      <c r="Y10" s="212"/>
      <c r="Z10" s="155"/>
      <c r="AA10" s="498">
        <f>L10+Q10-V10</f>
        <v>986599</v>
      </c>
      <c r="AB10" s="499"/>
      <c r="AC10" s="499"/>
      <c r="AD10" s="212"/>
      <c r="AE10" s="109" t="s">
        <v>24</v>
      </c>
      <c r="AF10" s="88"/>
    </row>
    <row r="11" spans="3:33" s="42" customFormat="1" ht="14.65" customHeight="1" thickTop="1">
      <c r="C11" s="486" t="s">
        <v>21</v>
      </c>
      <c r="D11" s="487"/>
      <c r="E11" s="487"/>
      <c r="F11" s="487"/>
      <c r="G11" s="487"/>
      <c r="H11" s="487"/>
      <c r="I11" s="487"/>
      <c r="J11" s="487"/>
      <c r="K11" s="488"/>
      <c r="L11" s="489">
        <v>8925</v>
      </c>
      <c r="M11" s="490"/>
      <c r="N11" s="490"/>
      <c r="O11" s="491" t="s">
        <v>48</v>
      </c>
      <c r="P11" s="492"/>
      <c r="Q11" s="493">
        <v>13</v>
      </c>
      <c r="R11" s="490"/>
      <c r="S11" s="490"/>
      <c r="T11" s="491"/>
      <c r="U11" s="494"/>
      <c r="V11" s="489">
        <v>0</v>
      </c>
      <c r="W11" s="490"/>
      <c r="X11" s="490"/>
      <c r="Y11" s="491"/>
      <c r="Z11" s="494"/>
      <c r="AA11" s="489">
        <v>8938</v>
      </c>
      <c r="AB11" s="490"/>
      <c r="AC11" s="490"/>
      <c r="AD11" s="491" t="s">
        <v>48</v>
      </c>
      <c r="AE11" s="492"/>
      <c r="AF11" s="110"/>
    </row>
    <row r="12" spans="3:33" s="42" customFormat="1" ht="14.65" customHeight="1">
      <c r="C12" s="471" t="s">
        <v>72</v>
      </c>
      <c r="D12" s="472"/>
      <c r="E12" s="472"/>
      <c r="F12" s="472"/>
      <c r="G12" s="472"/>
      <c r="H12" s="472"/>
      <c r="I12" s="472"/>
      <c r="J12" s="472"/>
      <c r="K12" s="473"/>
      <c r="L12" s="474">
        <v>2472</v>
      </c>
      <c r="M12" s="475"/>
      <c r="N12" s="475"/>
      <c r="O12" s="207"/>
      <c r="P12" s="97" t="s">
        <v>26</v>
      </c>
      <c r="Q12" s="476">
        <v>467</v>
      </c>
      <c r="R12" s="475"/>
      <c r="S12" s="475"/>
      <c r="T12" s="207"/>
      <c r="U12" s="205"/>
      <c r="V12" s="474">
        <v>0</v>
      </c>
      <c r="W12" s="475"/>
      <c r="X12" s="475"/>
      <c r="Y12" s="207"/>
      <c r="Z12" s="206"/>
      <c r="AA12" s="474">
        <v>2939</v>
      </c>
      <c r="AB12" s="475"/>
      <c r="AC12" s="475"/>
      <c r="AD12" s="207"/>
      <c r="AE12" s="97" t="s">
        <v>26</v>
      </c>
      <c r="AF12" s="111"/>
    </row>
    <row r="13" spans="3:33" s="42" customFormat="1" ht="14.65" customHeight="1">
      <c r="C13" s="471" t="s">
        <v>353</v>
      </c>
      <c r="D13" s="472"/>
      <c r="E13" s="472"/>
      <c r="F13" s="472"/>
      <c r="G13" s="472"/>
      <c r="H13" s="472"/>
      <c r="I13" s="472"/>
      <c r="J13" s="472"/>
      <c r="K13" s="473"/>
      <c r="L13" s="474">
        <v>143</v>
      </c>
      <c r="M13" s="475"/>
      <c r="N13" s="475"/>
      <c r="O13" s="483" t="s">
        <v>48</v>
      </c>
      <c r="P13" s="484"/>
      <c r="Q13" s="476">
        <v>10</v>
      </c>
      <c r="R13" s="475"/>
      <c r="S13" s="475"/>
      <c r="T13" s="483"/>
      <c r="U13" s="485"/>
      <c r="V13" s="474">
        <v>0</v>
      </c>
      <c r="W13" s="475"/>
      <c r="X13" s="475"/>
      <c r="Y13" s="483"/>
      <c r="Z13" s="485"/>
      <c r="AA13" s="474">
        <v>153</v>
      </c>
      <c r="AB13" s="475"/>
      <c r="AC13" s="475"/>
      <c r="AD13" s="483" t="s">
        <v>48</v>
      </c>
      <c r="AE13" s="484"/>
      <c r="AF13" s="110"/>
    </row>
    <row r="14" spans="3:33" s="42" customFormat="1" ht="14.65" customHeight="1">
      <c r="C14" s="471" t="s">
        <v>22</v>
      </c>
      <c r="D14" s="472"/>
      <c r="E14" s="472"/>
      <c r="F14" s="472"/>
      <c r="G14" s="472"/>
      <c r="H14" s="472"/>
      <c r="I14" s="472"/>
      <c r="J14" s="472"/>
      <c r="K14" s="473"/>
      <c r="L14" s="474">
        <v>113131</v>
      </c>
      <c r="M14" s="475"/>
      <c r="N14" s="475"/>
      <c r="O14" s="207"/>
      <c r="P14" s="97" t="s">
        <v>27</v>
      </c>
      <c r="Q14" s="476">
        <v>934</v>
      </c>
      <c r="R14" s="475"/>
      <c r="S14" s="475"/>
      <c r="T14" s="207"/>
      <c r="U14" s="205"/>
      <c r="V14" s="474">
        <v>313</v>
      </c>
      <c r="W14" s="475"/>
      <c r="X14" s="475"/>
      <c r="Y14" s="207"/>
      <c r="Z14" s="206"/>
      <c r="AA14" s="474">
        <v>113752</v>
      </c>
      <c r="AB14" s="475"/>
      <c r="AC14" s="475"/>
      <c r="AD14" s="207"/>
      <c r="AE14" s="97" t="s">
        <v>27</v>
      </c>
      <c r="AF14" s="111"/>
    </row>
    <row r="15" spans="3:33" s="42" customFormat="1" ht="14.65" customHeight="1" thickBot="1">
      <c r="C15" s="477" t="s">
        <v>23</v>
      </c>
      <c r="D15" s="478"/>
      <c r="E15" s="478"/>
      <c r="F15" s="478"/>
      <c r="G15" s="478"/>
      <c r="H15" s="478"/>
      <c r="I15" s="478"/>
      <c r="J15" s="478"/>
      <c r="K15" s="479"/>
      <c r="L15" s="480">
        <v>69</v>
      </c>
      <c r="M15" s="481"/>
      <c r="N15" s="481"/>
      <c r="O15" s="244"/>
      <c r="P15" s="219" t="s">
        <v>27</v>
      </c>
      <c r="Q15" s="482">
        <v>0</v>
      </c>
      <c r="R15" s="481"/>
      <c r="S15" s="481"/>
      <c r="T15" s="244"/>
      <c r="U15" s="220"/>
      <c r="V15" s="480">
        <v>0</v>
      </c>
      <c r="W15" s="481"/>
      <c r="X15" s="481"/>
      <c r="Y15" s="244"/>
      <c r="Z15" s="221"/>
      <c r="AA15" s="480">
        <v>69</v>
      </c>
      <c r="AB15" s="481"/>
      <c r="AC15" s="481"/>
      <c r="AD15" s="244"/>
      <c r="AE15" s="219" t="s">
        <v>27</v>
      </c>
      <c r="AF15" s="88"/>
    </row>
    <row r="16" spans="3:33" s="42" customFormat="1" ht="6" customHeight="1" thickBot="1">
      <c r="C16" s="112"/>
      <c r="D16" s="113"/>
      <c r="E16" s="113"/>
      <c r="F16" s="113"/>
      <c r="G16" s="113"/>
      <c r="H16" s="113"/>
      <c r="I16" s="113"/>
      <c r="J16" s="113"/>
      <c r="K16" s="113"/>
      <c r="L16" s="105"/>
      <c r="M16" s="105"/>
      <c r="N16" s="105"/>
      <c r="O16" s="105"/>
      <c r="P16" s="88"/>
      <c r="Q16" s="105"/>
      <c r="R16" s="105"/>
      <c r="S16" s="105"/>
      <c r="T16" s="105"/>
      <c r="U16" s="88"/>
      <c r="V16" s="105"/>
      <c r="W16" s="105"/>
      <c r="X16" s="105"/>
      <c r="Y16" s="105"/>
      <c r="Z16" s="88"/>
      <c r="AA16" s="105"/>
      <c r="AB16" s="105"/>
      <c r="AC16" s="105"/>
      <c r="AD16" s="105"/>
      <c r="AE16" s="88"/>
      <c r="AG16" s="114"/>
    </row>
    <row r="17" spans="2:32" s="42" customFormat="1" ht="14.65" customHeight="1" thickBot="1">
      <c r="C17" s="444" t="s">
        <v>597</v>
      </c>
      <c r="D17" s="445"/>
      <c r="E17" s="445"/>
      <c r="F17" s="445"/>
      <c r="G17" s="445"/>
      <c r="H17" s="445"/>
      <c r="I17" s="445"/>
      <c r="J17" s="445"/>
      <c r="K17" s="446"/>
      <c r="L17" s="447">
        <v>177</v>
      </c>
      <c r="M17" s="448"/>
      <c r="N17" s="448"/>
      <c r="O17" s="449" t="s">
        <v>48</v>
      </c>
      <c r="P17" s="450"/>
      <c r="Q17" s="451">
        <v>98</v>
      </c>
      <c r="R17" s="448"/>
      <c r="S17" s="448"/>
      <c r="T17" s="246"/>
      <c r="U17" s="153"/>
      <c r="V17" s="447">
        <v>0</v>
      </c>
      <c r="W17" s="448"/>
      <c r="X17" s="448"/>
      <c r="Y17" s="246"/>
      <c r="Z17" s="154"/>
      <c r="AA17" s="447">
        <f>L17+Q17-V17</f>
        <v>275</v>
      </c>
      <c r="AB17" s="448"/>
      <c r="AC17" s="448"/>
      <c r="AD17" s="449" t="s">
        <v>48</v>
      </c>
      <c r="AE17" s="450"/>
      <c r="AF17" s="88"/>
    </row>
    <row r="18" spans="2:32" s="42" customFormat="1" ht="14.65" customHeight="1">
      <c r="C18" s="42" t="s">
        <v>598</v>
      </c>
    </row>
    <row r="19" spans="2:32" s="42" customFormat="1" ht="15" customHeight="1"/>
    <row r="20" spans="2:32" ht="24" customHeight="1">
      <c r="C20" s="14" t="s">
        <v>190</v>
      </c>
    </row>
    <row r="21" spans="2:32" ht="18" customHeight="1">
      <c r="C21" s="15" t="s">
        <v>28</v>
      </c>
    </row>
    <row r="22" spans="2:32" ht="5.0999999999999996" customHeight="1" thickBot="1">
      <c r="H22" s="15"/>
    </row>
    <row r="23" spans="2:32" s="42" customFormat="1" ht="14.45" customHeight="1">
      <c r="B23" s="543" t="s">
        <v>29</v>
      </c>
      <c r="C23" s="544"/>
      <c r="D23" s="544"/>
      <c r="E23" s="544"/>
      <c r="F23" s="544"/>
      <c r="G23" s="545"/>
      <c r="H23" s="653" t="s">
        <v>710</v>
      </c>
      <c r="I23" s="654"/>
      <c r="J23" s="655"/>
      <c r="K23" s="506" t="s">
        <v>193</v>
      </c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2"/>
      <c r="W23" s="503"/>
      <c r="X23" s="656" t="s">
        <v>25</v>
      </c>
      <c r="Y23" s="544"/>
      <c r="Z23" s="545"/>
      <c r="AA23" s="656" t="s">
        <v>194</v>
      </c>
      <c r="AB23" s="544"/>
      <c r="AC23" s="545"/>
      <c r="AD23" s="653" t="s">
        <v>711</v>
      </c>
      <c r="AE23" s="654"/>
      <c r="AF23" s="657"/>
    </row>
    <row r="24" spans="2:32" s="42" customFormat="1" ht="14.65" customHeight="1">
      <c r="B24" s="584"/>
      <c r="C24" s="585"/>
      <c r="D24" s="585"/>
      <c r="E24" s="585"/>
      <c r="F24" s="585"/>
      <c r="G24" s="599"/>
      <c r="H24" s="603" t="s">
        <v>35</v>
      </c>
      <c r="I24" s="604"/>
      <c r="J24" s="605"/>
      <c r="K24" s="606" t="s">
        <v>30</v>
      </c>
      <c r="L24" s="608"/>
      <c r="M24" s="659" t="s">
        <v>31</v>
      </c>
      <c r="N24" s="660"/>
      <c r="O24" s="606" t="s">
        <v>32</v>
      </c>
      <c r="P24" s="608"/>
      <c r="Q24" s="606" t="s">
        <v>33</v>
      </c>
      <c r="R24" s="608"/>
      <c r="S24" s="606" t="s">
        <v>34</v>
      </c>
      <c r="T24" s="608"/>
      <c r="U24" s="579" t="s">
        <v>68</v>
      </c>
      <c r="V24" s="581"/>
      <c r="W24" s="580"/>
      <c r="X24" s="598"/>
      <c r="Y24" s="585"/>
      <c r="Z24" s="599"/>
      <c r="AA24" s="598" t="s">
        <v>195</v>
      </c>
      <c r="AB24" s="585"/>
      <c r="AC24" s="599"/>
      <c r="AD24" s="603" t="s">
        <v>35</v>
      </c>
      <c r="AE24" s="604"/>
      <c r="AF24" s="658"/>
    </row>
    <row r="25" spans="2:32" s="42" customFormat="1" ht="14.65" customHeight="1">
      <c r="B25" s="452" t="s">
        <v>147</v>
      </c>
      <c r="C25" s="115">
        <v>0</v>
      </c>
      <c r="D25" s="507" t="s">
        <v>36</v>
      </c>
      <c r="E25" s="507"/>
      <c r="F25" s="507"/>
      <c r="G25" s="508"/>
      <c r="H25" s="509">
        <v>37937</v>
      </c>
      <c r="I25" s="510"/>
      <c r="J25" s="645"/>
      <c r="K25" s="509">
        <v>246</v>
      </c>
      <c r="L25" s="645"/>
      <c r="M25" s="509">
        <v>96</v>
      </c>
      <c r="N25" s="645"/>
      <c r="O25" s="509">
        <v>0</v>
      </c>
      <c r="P25" s="645"/>
      <c r="Q25" s="509">
        <v>0</v>
      </c>
      <c r="R25" s="645"/>
      <c r="S25" s="509">
        <v>7</v>
      </c>
      <c r="T25" s="645"/>
      <c r="U25" s="509">
        <f>SUM(K25:T25)</f>
        <v>349</v>
      </c>
      <c r="V25" s="510"/>
      <c r="W25" s="645"/>
      <c r="X25" s="509">
        <v>5</v>
      </c>
      <c r="Y25" s="510"/>
      <c r="Z25" s="645"/>
      <c r="AA25" s="646">
        <f t="shared" ref="AA25:AA35" si="1">U25-X25</f>
        <v>344</v>
      </c>
      <c r="AB25" s="647"/>
      <c r="AC25" s="648"/>
      <c r="AD25" s="509">
        <f>H25+AA25</f>
        <v>38281</v>
      </c>
      <c r="AE25" s="510"/>
      <c r="AF25" s="649"/>
    </row>
    <row r="26" spans="2:32" s="42" customFormat="1" ht="14.65" customHeight="1">
      <c r="B26" s="453"/>
      <c r="C26" s="213">
        <v>1</v>
      </c>
      <c r="D26" s="507" t="s">
        <v>37</v>
      </c>
      <c r="E26" s="507"/>
      <c r="F26" s="507"/>
      <c r="G26" s="508"/>
      <c r="H26" s="509">
        <v>36745</v>
      </c>
      <c r="I26" s="510"/>
      <c r="J26" s="645"/>
      <c r="K26" s="509">
        <v>483</v>
      </c>
      <c r="L26" s="645"/>
      <c r="M26" s="509">
        <v>69</v>
      </c>
      <c r="N26" s="645"/>
      <c r="O26" s="509">
        <v>0</v>
      </c>
      <c r="P26" s="645"/>
      <c r="Q26" s="509">
        <v>0</v>
      </c>
      <c r="R26" s="645"/>
      <c r="S26" s="509">
        <v>24</v>
      </c>
      <c r="T26" s="645"/>
      <c r="U26" s="509">
        <f t="shared" ref="U26:U35" si="2">SUM(K26:T26)</f>
        <v>576</v>
      </c>
      <c r="V26" s="510"/>
      <c r="W26" s="645"/>
      <c r="X26" s="509">
        <v>4</v>
      </c>
      <c r="Y26" s="510"/>
      <c r="Z26" s="645"/>
      <c r="AA26" s="646">
        <f t="shared" si="1"/>
        <v>572</v>
      </c>
      <c r="AB26" s="647"/>
      <c r="AC26" s="648"/>
      <c r="AD26" s="509">
        <f t="shared" ref="AD26:AD40" si="3">H26+AA26</f>
        <v>37317</v>
      </c>
      <c r="AE26" s="510"/>
      <c r="AF26" s="649"/>
    </row>
    <row r="27" spans="2:32" s="42" customFormat="1" ht="14.65" customHeight="1">
      <c r="B27" s="453"/>
      <c r="C27" s="213">
        <v>2</v>
      </c>
      <c r="D27" s="507" t="s">
        <v>38</v>
      </c>
      <c r="E27" s="507"/>
      <c r="F27" s="507"/>
      <c r="G27" s="508"/>
      <c r="H27" s="509">
        <v>88794</v>
      </c>
      <c r="I27" s="510"/>
      <c r="J27" s="645"/>
      <c r="K27" s="509">
        <v>797</v>
      </c>
      <c r="L27" s="645"/>
      <c r="M27" s="509">
        <v>264</v>
      </c>
      <c r="N27" s="645"/>
      <c r="O27" s="509">
        <v>0</v>
      </c>
      <c r="P27" s="645"/>
      <c r="Q27" s="509">
        <v>0</v>
      </c>
      <c r="R27" s="645"/>
      <c r="S27" s="509">
        <v>143</v>
      </c>
      <c r="T27" s="645"/>
      <c r="U27" s="509">
        <f t="shared" si="2"/>
        <v>1204</v>
      </c>
      <c r="V27" s="510"/>
      <c r="W27" s="645"/>
      <c r="X27" s="509">
        <v>7</v>
      </c>
      <c r="Y27" s="510"/>
      <c r="Z27" s="645"/>
      <c r="AA27" s="646">
        <f t="shared" si="1"/>
        <v>1197</v>
      </c>
      <c r="AB27" s="647"/>
      <c r="AC27" s="648"/>
      <c r="AD27" s="509">
        <f t="shared" si="3"/>
        <v>89991</v>
      </c>
      <c r="AE27" s="510"/>
      <c r="AF27" s="649"/>
    </row>
    <row r="28" spans="2:32" s="42" customFormat="1" ht="14.65" customHeight="1">
      <c r="B28" s="453"/>
      <c r="C28" s="213">
        <v>3</v>
      </c>
      <c r="D28" s="507" t="s">
        <v>39</v>
      </c>
      <c r="E28" s="507"/>
      <c r="F28" s="507"/>
      <c r="G28" s="508"/>
      <c r="H28" s="509">
        <v>123533</v>
      </c>
      <c r="I28" s="510"/>
      <c r="J28" s="645"/>
      <c r="K28" s="509">
        <v>2127</v>
      </c>
      <c r="L28" s="645"/>
      <c r="M28" s="509">
        <v>376</v>
      </c>
      <c r="N28" s="645"/>
      <c r="O28" s="509">
        <v>5</v>
      </c>
      <c r="P28" s="645"/>
      <c r="Q28" s="509">
        <v>0</v>
      </c>
      <c r="R28" s="645"/>
      <c r="S28" s="509">
        <v>222</v>
      </c>
      <c r="T28" s="645"/>
      <c r="U28" s="509">
        <f t="shared" si="2"/>
        <v>2730</v>
      </c>
      <c r="V28" s="510"/>
      <c r="W28" s="645"/>
      <c r="X28" s="509">
        <v>25</v>
      </c>
      <c r="Y28" s="510"/>
      <c r="Z28" s="645"/>
      <c r="AA28" s="646">
        <f t="shared" si="1"/>
        <v>2705</v>
      </c>
      <c r="AB28" s="647"/>
      <c r="AC28" s="648"/>
      <c r="AD28" s="509">
        <f t="shared" si="3"/>
        <v>126238</v>
      </c>
      <c r="AE28" s="510"/>
      <c r="AF28" s="649"/>
    </row>
    <row r="29" spans="2:32" s="42" customFormat="1" ht="14.65" customHeight="1">
      <c r="B29" s="453"/>
      <c r="C29" s="213">
        <v>4</v>
      </c>
      <c r="D29" s="507" t="s">
        <v>40</v>
      </c>
      <c r="E29" s="507"/>
      <c r="F29" s="507"/>
      <c r="G29" s="508"/>
      <c r="H29" s="509">
        <v>28885</v>
      </c>
      <c r="I29" s="510"/>
      <c r="J29" s="645"/>
      <c r="K29" s="509">
        <v>253</v>
      </c>
      <c r="L29" s="645"/>
      <c r="M29" s="509">
        <v>58</v>
      </c>
      <c r="N29" s="645"/>
      <c r="O29" s="509">
        <v>0</v>
      </c>
      <c r="P29" s="645"/>
      <c r="Q29" s="509">
        <v>0</v>
      </c>
      <c r="R29" s="645"/>
      <c r="S29" s="509">
        <v>3</v>
      </c>
      <c r="T29" s="645"/>
      <c r="U29" s="509">
        <f t="shared" si="2"/>
        <v>314</v>
      </c>
      <c r="V29" s="510"/>
      <c r="W29" s="645"/>
      <c r="X29" s="509">
        <v>2</v>
      </c>
      <c r="Y29" s="510"/>
      <c r="Z29" s="645"/>
      <c r="AA29" s="646">
        <f t="shared" si="1"/>
        <v>312</v>
      </c>
      <c r="AB29" s="647"/>
      <c r="AC29" s="648"/>
      <c r="AD29" s="509">
        <f t="shared" si="3"/>
        <v>29197</v>
      </c>
      <c r="AE29" s="510"/>
      <c r="AF29" s="649"/>
    </row>
    <row r="30" spans="2:32" s="42" customFormat="1" ht="14.65" customHeight="1">
      <c r="B30" s="453"/>
      <c r="C30" s="213">
        <v>5</v>
      </c>
      <c r="D30" s="507" t="s">
        <v>41</v>
      </c>
      <c r="E30" s="507"/>
      <c r="F30" s="507"/>
      <c r="G30" s="508"/>
      <c r="H30" s="509">
        <v>33098</v>
      </c>
      <c r="I30" s="510"/>
      <c r="J30" s="645"/>
      <c r="K30" s="509">
        <v>220</v>
      </c>
      <c r="L30" s="645"/>
      <c r="M30" s="509">
        <v>115</v>
      </c>
      <c r="N30" s="645"/>
      <c r="O30" s="509">
        <v>0</v>
      </c>
      <c r="P30" s="645"/>
      <c r="Q30" s="509">
        <v>0</v>
      </c>
      <c r="R30" s="645"/>
      <c r="S30" s="509">
        <v>5</v>
      </c>
      <c r="T30" s="645"/>
      <c r="U30" s="509">
        <f t="shared" si="2"/>
        <v>340</v>
      </c>
      <c r="V30" s="510"/>
      <c r="W30" s="645"/>
      <c r="X30" s="509">
        <v>11</v>
      </c>
      <c r="Y30" s="510"/>
      <c r="Z30" s="645"/>
      <c r="AA30" s="646">
        <f t="shared" si="1"/>
        <v>329</v>
      </c>
      <c r="AB30" s="647"/>
      <c r="AC30" s="648"/>
      <c r="AD30" s="509">
        <f t="shared" si="3"/>
        <v>33427</v>
      </c>
      <c r="AE30" s="510"/>
      <c r="AF30" s="649"/>
    </row>
    <row r="31" spans="2:32" s="42" customFormat="1" ht="14.65" customHeight="1">
      <c r="B31" s="453"/>
      <c r="C31" s="213">
        <v>6</v>
      </c>
      <c r="D31" s="507" t="s">
        <v>42</v>
      </c>
      <c r="E31" s="507"/>
      <c r="F31" s="507"/>
      <c r="G31" s="508"/>
      <c r="H31" s="509">
        <v>43745</v>
      </c>
      <c r="I31" s="510"/>
      <c r="J31" s="645"/>
      <c r="K31" s="509">
        <v>278</v>
      </c>
      <c r="L31" s="645"/>
      <c r="M31" s="509">
        <v>143</v>
      </c>
      <c r="N31" s="645"/>
      <c r="O31" s="509">
        <v>0</v>
      </c>
      <c r="P31" s="645"/>
      <c r="Q31" s="509">
        <v>0</v>
      </c>
      <c r="R31" s="645"/>
      <c r="S31" s="509">
        <v>3</v>
      </c>
      <c r="T31" s="645"/>
      <c r="U31" s="509">
        <f t="shared" si="2"/>
        <v>424</v>
      </c>
      <c r="V31" s="510"/>
      <c r="W31" s="645"/>
      <c r="X31" s="509">
        <v>2</v>
      </c>
      <c r="Y31" s="510"/>
      <c r="Z31" s="645"/>
      <c r="AA31" s="646">
        <f t="shared" si="1"/>
        <v>422</v>
      </c>
      <c r="AB31" s="647"/>
      <c r="AC31" s="648"/>
      <c r="AD31" s="509">
        <f t="shared" si="3"/>
        <v>44167</v>
      </c>
      <c r="AE31" s="510"/>
      <c r="AF31" s="649"/>
    </row>
    <row r="32" spans="2:32" s="42" customFormat="1" ht="14.65" customHeight="1">
      <c r="B32" s="453"/>
      <c r="C32" s="213">
        <v>7</v>
      </c>
      <c r="D32" s="507" t="s">
        <v>44</v>
      </c>
      <c r="E32" s="507"/>
      <c r="F32" s="507"/>
      <c r="G32" s="508"/>
      <c r="H32" s="509">
        <v>58060</v>
      </c>
      <c r="I32" s="510"/>
      <c r="J32" s="645"/>
      <c r="K32" s="509">
        <v>592</v>
      </c>
      <c r="L32" s="645"/>
      <c r="M32" s="509">
        <v>385</v>
      </c>
      <c r="N32" s="645"/>
      <c r="O32" s="509">
        <v>0</v>
      </c>
      <c r="P32" s="645"/>
      <c r="Q32" s="509">
        <v>0</v>
      </c>
      <c r="R32" s="645"/>
      <c r="S32" s="509">
        <v>37</v>
      </c>
      <c r="T32" s="645"/>
      <c r="U32" s="509">
        <f t="shared" si="2"/>
        <v>1014</v>
      </c>
      <c r="V32" s="510"/>
      <c r="W32" s="645"/>
      <c r="X32" s="509">
        <v>18</v>
      </c>
      <c r="Y32" s="510"/>
      <c r="Z32" s="645"/>
      <c r="AA32" s="646">
        <f t="shared" si="1"/>
        <v>996</v>
      </c>
      <c r="AB32" s="647"/>
      <c r="AC32" s="648"/>
      <c r="AD32" s="509">
        <f t="shared" si="3"/>
        <v>59056</v>
      </c>
      <c r="AE32" s="510"/>
      <c r="AF32" s="649"/>
    </row>
    <row r="33" spans="2:32" s="42" customFormat="1" ht="14.65" customHeight="1">
      <c r="B33" s="453"/>
      <c r="C33" s="213">
        <v>8</v>
      </c>
      <c r="D33" s="507" t="s">
        <v>43</v>
      </c>
      <c r="E33" s="507"/>
      <c r="F33" s="507"/>
      <c r="G33" s="508"/>
      <c r="H33" s="509">
        <v>13537</v>
      </c>
      <c r="I33" s="510"/>
      <c r="J33" s="645"/>
      <c r="K33" s="509">
        <v>202</v>
      </c>
      <c r="L33" s="645"/>
      <c r="M33" s="509">
        <v>16</v>
      </c>
      <c r="N33" s="645"/>
      <c r="O33" s="509">
        <v>0</v>
      </c>
      <c r="P33" s="645"/>
      <c r="Q33" s="509">
        <v>0</v>
      </c>
      <c r="R33" s="645"/>
      <c r="S33" s="509">
        <v>17</v>
      </c>
      <c r="T33" s="645"/>
      <c r="U33" s="509">
        <f t="shared" si="2"/>
        <v>235</v>
      </c>
      <c r="V33" s="510"/>
      <c r="W33" s="645"/>
      <c r="X33" s="509">
        <v>3</v>
      </c>
      <c r="Y33" s="510"/>
      <c r="Z33" s="645"/>
      <c r="AA33" s="646">
        <f t="shared" si="1"/>
        <v>232</v>
      </c>
      <c r="AB33" s="647"/>
      <c r="AC33" s="648"/>
      <c r="AD33" s="509">
        <f t="shared" si="3"/>
        <v>13769</v>
      </c>
      <c r="AE33" s="510"/>
      <c r="AF33" s="649"/>
    </row>
    <row r="34" spans="2:32" s="42" customFormat="1" ht="14.65" customHeight="1">
      <c r="B34" s="453"/>
      <c r="C34" s="213">
        <v>9</v>
      </c>
      <c r="D34" s="507" t="s">
        <v>45</v>
      </c>
      <c r="E34" s="507"/>
      <c r="F34" s="507"/>
      <c r="G34" s="508"/>
      <c r="H34" s="509">
        <v>94378</v>
      </c>
      <c r="I34" s="510"/>
      <c r="J34" s="645"/>
      <c r="K34" s="509">
        <v>812</v>
      </c>
      <c r="L34" s="645"/>
      <c r="M34" s="509">
        <v>149</v>
      </c>
      <c r="N34" s="645"/>
      <c r="O34" s="509">
        <v>1</v>
      </c>
      <c r="P34" s="645"/>
      <c r="Q34" s="509">
        <v>0</v>
      </c>
      <c r="R34" s="645"/>
      <c r="S34" s="509">
        <v>424</v>
      </c>
      <c r="T34" s="645"/>
      <c r="U34" s="509">
        <f t="shared" si="2"/>
        <v>1386</v>
      </c>
      <c r="V34" s="510"/>
      <c r="W34" s="645"/>
      <c r="X34" s="509">
        <v>35</v>
      </c>
      <c r="Y34" s="510"/>
      <c r="Z34" s="645"/>
      <c r="AA34" s="646">
        <f t="shared" si="1"/>
        <v>1351</v>
      </c>
      <c r="AB34" s="647"/>
      <c r="AC34" s="648"/>
      <c r="AD34" s="509">
        <f t="shared" si="3"/>
        <v>95729</v>
      </c>
      <c r="AE34" s="510"/>
      <c r="AF34" s="649"/>
    </row>
    <row r="35" spans="2:32" s="42" customFormat="1" ht="14.65" customHeight="1" thickBot="1">
      <c r="B35" s="453"/>
      <c r="C35" s="650" t="s">
        <v>46</v>
      </c>
      <c r="D35" s="651"/>
      <c r="E35" s="651"/>
      <c r="F35" s="651"/>
      <c r="G35" s="652"/>
      <c r="H35" s="480">
        <v>42575</v>
      </c>
      <c r="I35" s="481"/>
      <c r="J35" s="623"/>
      <c r="K35" s="480">
        <v>186</v>
      </c>
      <c r="L35" s="623"/>
      <c r="M35" s="480">
        <v>122</v>
      </c>
      <c r="N35" s="623"/>
      <c r="O35" s="480">
        <v>1</v>
      </c>
      <c r="P35" s="623"/>
      <c r="Q35" s="480">
        <v>0</v>
      </c>
      <c r="R35" s="623"/>
      <c r="S35" s="480">
        <v>25</v>
      </c>
      <c r="T35" s="623"/>
      <c r="U35" s="480">
        <f t="shared" si="2"/>
        <v>334</v>
      </c>
      <c r="V35" s="481"/>
      <c r="W35" s="623"/>
      <c r="X35" s="480">
        <v>9</v>
      </c>
      <c r="Y35" s="481"/>
      <c r="Z35" s="623"/>
      <c r="AA35" s="624">
        <f t="shared" si="1"/>
        <v>325</v>
      </c>
      <c r="AB35" s="625"/>
      <c r="AC35" s="626"/>
      <c r="AD35" s="480">
        <f t="shared" si="3"/>
        <v>42900</v>
      </c>
      <c r="AE35" s="481"/>
      <c r="AF35" s="627"/>
    </row>
    <row r="36" spans="2:32" s="42" customFormat="1" ht="14.65" customHeight="1" thickBot="1">
      <c r="B36" s="453"/>
      <c r="C36" s="644" t="s">
        <v>191</v>
      </c>
      <c r="D36" s="538"/>
      <c r="E36" s="538"/>
      <c r="F36" s="538"/>
      <c r="G36" s="539"/>
      <c r="H36" s="447">
        <v>601287</v>
      </c>
      <c r="I36" s="448"/>
      <c r="J36" s="618"/>
      <c r="K36" s="616">
        <f>SUM(K25:L35)</f>
        <v>6196</v>
      </c>
      <c r="L36" s="617"/>
      <c r="M36" s="616">
        <f>SUM(M25:N35)</f>
        <v>1793</v>
      </c>
      <c r="N36" s="617"/>
      <c r="O36" s="616">
        <f>SUM(O25:P35)</f>
        <v>7</v>
      </c>
      <c r="P36" s="617"/>
      <c r="Q36" s="616">
        <f>SUM(Q25:R35)</f>
        <v>0</v>
      </c>
      <c r="R36" s="617"/>
      <c r="S36" s="616">
        <f>SUM(S25:T35)</f>
        <v>910</v>
      </c>
      <c r="T36" s="617"/>
      <c r="U36" s="447">
        <f>SUM(K36:T36)</f>
        <v>8906</v>
      </c>
      <c r="V36" s="448"/>
      <c r="W36" s="618"/>
      <c r="X36" s="447">
        <f>SUM(X25:Z35)</f>
        <v>121</v>
      </c>
      <c r="Y36" s="448"/>
      <c r="Z36" s="618"/>
      <c r="AA36" s="619">
        <f>SUM(AA25:AC35)</f>
        <v>8785</v>
      </c>
      <c r="AB36" s="620"/>
      <c r="AC36" s="621"/>
      <c r="AD36" s="447">
        <f t="shared" si="3"/>
        <v>610072</v>
      </c>
      <c r="AE36" s="448"/>
      <c r="AF36" s="622"/>
    </row>
    <row r="37" spans="2:32" s="42" customFormat="1" ht="14.65" customHeight="1">
      <c r="B37" s="453"/>
      <c r="C37" s="504" t="s">
        <v>599</v>
      </c>
      <c r="D37" s="456"/>
      <c r="E37" s="456"/>
      <c r="F37" s="456"/>
      <c r="G37" s="457"/>
      <c r="H37" s="638">
        <v>16531</v>
      </c>
      <c r="I37" s="639"/>
      <c r="J37" s="640"/>
      <c r="K37" s="636">
        <v>2</v>
      </c>
      <c r="L37" s="637"/>
      <c r="M37" s="641">
        <v>43</v>
      </c>
      <c r="N37" s="642"/>
      <c r="O37" s="636">
        <v>0</v>
      </c>
      <c r="P37" s="637"/>
      <c r="Q37" s="636">
        <v>0</v>
      </c>
      <c r="R37" s="637"/>
      <c r="S37" s="636">
        <v>15</v>
      </c>
      <c r="T37" s="637"/>
      <c r="U37" s="638">
        <f>SUM(K37:T37)</f>
        <v>60</v>
      </c>
      <c r="V37" s="639"/>
      <c r="W37" s="640"/>
      <c r="X37" s="638">
        <v>1</v>
      </c>
      <c r="Y37" s="639"/>
      <c r="Z37" s="640"/>
      <c r="AA37" s="638">
        <f>U37-X37</f>
        <v>59</v>
      </c>
      <c r="AB37" s="639"/>
      <c r="AC37" s="640"/>
      <c r="AD37" s="638">
        <f>H37+AA37</f>
        <v>16590</v>
      </c>
      <c r="AE37" s="639"/>
      <c r="AF37" s="643"/>
    </row>
    <row r="38" spans="2:32" s="42" customFormat="1" ht="24" customHeight="1" thickBot="1">
      <c r="B38" s="454"/>
      <c r="C38" s="631" t="s">
        <v>600</v>
      </c>
      <c r="D38" s="632"/>
      <c r="E38" s="632"/>
      <c r="F38" s="632"/>
      <c r="G38" s="633"/>
      <c r="H38" s="467">
        <v>25511</v>
      </c>
      <c r="I38" s="468"/>
      <c r="J38" s="469"/>
      <c r="K38" s="465">
        <v>306</v>
      </c>
      <c r="L38" s="466"/>
      <c r="M38" s="634">
        <v>0</v>
      </c>
      <c r="N38" s="635"/>
      <c r="O38" s="465">
        <v>0</v>
      </c>
      <c r="P38" s="466"/>
      <c r="Q38" s="465">
        <v>0</v>
      </c>
      <c r="R38" s="466"/>
      <c r="S38" s="465">
        <v>11</v>
      </c>
      <c r="T38" s="466"/>
      <c r="U38" s="467">
        <f>SUM(K38:T38)</f>
        <v>317</v>
      </c>
      <c r="V38" s="468"/>
      <c r="W38" s="469"/>
      <c r="X38" s="467">
        <v>1</v>
      </c>
      <c r="Y38" s="468"/>
      <c r="Z38" s="469"/>
      <c r="AA38" s="467">
        <f>U38-X38</f>
        <v>316</v>
      </c>
      <c r="AB38" s="468"/>
      <c r="AC38" s="469"/>
      <c r="AD38" s="467">
        <f t="shared" si="3"/>
        <v>25827</v>
      </c>
      <c r="AE38" s="468"/>
      <c r="AF38" s="470"/>
    </row>
    <row r="39" spans="2:32" s="42" customFormat="1" ht="14.65" customHeight="1">
      <c r="B39" s="455" t="s">
        <v>584</v>
      </c>
      <c r="C39" s="456"/>
      <c r="D39" s="456"/>
      <c r="E39" s="456"/>
      <c r="F39" s="456"/>
      <c r="G39" s="457"/>
      <c r="H39" s="458">
        <v>153458</v>
      </c>
      <c r="I39" s="460"/>
      <c r="J39" s="459"/>
      <c r="K39" s="458">
        <v>268</v>
      </c>
      <c r="L39" s="459"/>
      <c r="M39" s="458">
        <v>2208</v>
      </c>
      <c r="N39" s="459"/>
      <c r="O39" s="458">
        <v>1</v>
      </c>
      <c r="P39" s="459"/>
      <c r="Q39" s="458">
        <v>88</v>
      </c>
      <c r="R39" s="459"/>
      <c r="S39" s="458">
        <v>595</v>
      </c>
      <c r="T39" s="459"/>
      <c r="U39" s="458">
        <f>SUM(K39:T39)</f>
        <v>3160</v>
      </c>
      <c r="V39" s="460"/>
      <c r="W39" s="459"/>
      <c r="X39" s="458">
        <v>2</v>
      </c>
      <c r="Y39" s="460"/>
      <c r="Z39" s="459"/>
      <c r="AA39" s="461">
        <f>U39-X39</f>
        <v>3158</v>
      </c>
      <c r="AB39" s="462"/>
      <c r="AC39" s="463"/>
      <c r="AD39" s="458">
        <f t="shared" si="3"/>
        <v>156616</v>
      </c>
      <c r="AE39" s="460"/>
      <c r="AF39" s="464"/>
    </row>
    <row r="40" spans="2:32" s="42" customFormat="1" ht="14.65" customHeight="1" thickBot="1">
      <c r="B40" s="628" t="s">
        <v>596</v>
      </c>
      <c r="C40" s="629"/>
      <c r="D40" s="629"/>
      <c r="E40" s="629"/>
      <c r="F40" s="629"/>
      <c r="G40" s="630"/>
      <c r="H40" s="480">
        <v>220781</v>
      </c>
      <c r="I40" s="481"/>
      <c r="J40" s="623"/>
      <c r="K40" s="480">
        <v>10</v>
      </c>
      <c r="L40" s="623"/>
      <c r="M40" s="480">
        <v>10</v>
      </c>
      <c r="N40" s="623"/>
      <c r="O40" s="480">
        <v>0</v>
      </c>
      <c r="P40" s="623"/>
      <c r="Q40" s="480">
        <v>0</v>
      </c>
      <c r="R40" s="623"/>
      <c r="S40" s="480">
        <v>2</v>
      </c>
      <c r="T40" s="623"/>
      <c r="U40" s="480">
        <f t="shared" ref="U40" si="4">SUM(K40:T40)</f>
        <v>22</v>
      </c>
      <c r="V40" s="481"/>
      <c r="W40" s="623"/>
      <c r="X40" s="480">
        <v>892</v>
      </c>
      <c r="Y40" s="481"/>
      <c r="Z40" s="623"/>
      <c r="AA40" s="624">
        <f t="shared" ref="AA40" si="5">U40-X40</f>
        <v>-870</v>
      </c>
      <c r="AB40" s="625"/>
      <c r="AC40" s="626"/>
      <c r="AD40" s="480">
        <f t="shared" si="3"/>
        <v>219911</v>
      </c>
      <c r="AE40" s="481"/>
      <c r="AF40" s="627"/>
    </row>
    <row r="41" spans="2:32" s="42" customFormat="1" ht="14.65" customHeight="1" thickBot="1">
      <c r="B41" s="537" t="s">
        <v>192</v>
      </c>
      <c r="C41" s="538"/>
      <c r="D41" s="538"/>
      <c r="E41" s="538"/>
      <c r="F41" s="538"/>
      <c r="G41" s="539"/>
      <c r="H41" s="447">
        <v>975526</v>
      </c>
      <c r="I41" s="448"/>
      <c r="J41" s="618"/>
      <c r="K41" s="616">
        <f>K36+K39+K40</f>
        <v>6474</v>
      </c>
      <c r="L41" s="617"/>
      <c r="M41" s="616">
        <f>M36+M39+M40</f>
        <v>4011</v>
      </c>
      <c r="N41" s="617"/>
      <c r="O41" s="616">
        <f>O36+O39+O40</f>
        <v>8</v>
      </c>
      <c r="P41" s="617"/>
      <c r="Q41" s="616">
        <f>Q36+Q39+Q40</f>
        <v>88</v>
      </c>
      <c r="R41" s="617"/>
      <c r="S41" s="616">
        <f>S36+S39+S40</f>
        <v>1507</v>
      </c>
      <c r="T41" s="617"/>
      <c r="U41" s="447">
        <f>U36+U39+U40</f>
        <v>12088</v>
      </c>
      <c r="V41" s="448"/>
      <c r="W41" s="618"/>
      <c r="X41" s="447">
        <f>X36+X39+X40</f>
        <v>1015</v>
      </c>
      <c r="Y41" s="448"/>
      <c r="Z41" s="618"/>
      <c r="AA41" s="619">
        <f>U41-X41</f>
        <v>11073</v>
      </c>
      <c r="AB41" s="620"/>
      <c r="AC41" s="621"/>
      <c r="AD41" s="447">
        <f>H41+AA41</f>
        <v>986599</v>
      </c>
      <c r="AE41" s="448"/>
      <c r="AF41" s="622"/>
    </row>
    <row r="42" spans="2:32" s="42" customFormat="1" ht="10.15" customHeight="1"/>
    <row r="43" spans="2:32" ht="18" customHeight="1">
      <c r="C43" s="15" t="s">
        <v>49</v>
      </c>
      <c r="Z43" s="615" t="s">
        <v>118</v>
      </c>
      <c r="AA43" s="615"/>
      <c r="AB43" s="615"/>
      <c r="AC43" s="615"/>
      <c r="AD43" s="615"/>
      <c r="AE43" s="615"/>
      <c r="AF43" s="615"/>
    </row>
    <row r="44" spans="2:32" ht="5.0999999999999996" customHeight="1" thickBot="1">
      <c r="C44" s="15"/>
      <c r="Z44" s="247"/>
      <c r="AA44" s="247"/>
      <c r="AB44" s="247"/>
      <c r="AC44" s="247"/>
      <c r="AD44" s="247"/>
      <c r="AE44" s="247"/>
      <c r="AF44" s="247"/>
    </row>
    <row r="45" spans="2:32" ht="14.45" customHeight="1">
      <c r="C45" s="543" t="s">
        <v>198</v>
      </c>
      <c r="D45" s="544"/>
      <c r="E45" s="544"/>
      <c r="F45" s="544"/>
      <c r="G45" s="544"/>
      <c r="H45" s="544"/>
      <c r="I45" s="586" t="s">
        <v>712</v>
      </c>
      <c r="J45" s="587"/>
      <c r="K45" s="587"/>
      <c r="L45" s="587"/>
      <c r="M45" s="588"/>
      <c r="N45" s="504" t="s">
        <v>713</v>
      </c>
      <c r="O45" s="456"/>
      <c r="P45" s="456"/>
      <c r="Q45" s="456"/>
      <c r="R45" s="456"/>
      <c r="S45" s="457"/>
      <c r="T45" s="544" t="s">
        <v>714</v>
      </c>
      <c r="U45" s="544"/>
      <c r="V45" s="544"/>
      <c r="W45" s="544"/>
      <c r="X45" s="544"/>
      <c r="Y45" s="544"/>
      <c r="Z45" s="544"/>
      <c r="AA45" s="544"/>
      <c r="AB45" s="544"/>
      <c r="AC45" s="544"/>
      <c r="AD45" s="544"/>
      <c r="AE45" s="544"/>
      <c r="AF45" s="595"/>
    </row>
    <row r="46" spans="2:32" ht="15" customHeight="1">
      <c r="C46" s="582"/>
      <c r="D46" s="583"/>
      <c r="E46" s="583"/>
      <c r="F46" s="583"/>
      <c r="G46" s="583"/>
      <c r="H46" s="583"/>
      <c r="I46" s="589"/>
      <c r="J46" s="590"/>
      <c r="K46" s="590"/>
      <c r="L46" s="590"/>
      <c r="M46" s="591"/>
      <c r="N46" s="579" t="s">
        <v>497</v>
      </c>
      <c r="O46" s="581"/>
      <c r="P46" s="581"/>
      <c r="Q46" s="580"/>
      <c r="R46" s="596" t="s">
        <v>498</v>
      </c>
      <c r="S46" s="597"/>
      <c r="T46" s="600"/>
      <c r="U46" s="601"/>
      <c r="V46" s="601"/>
      <c r="W46" s="602"/>
      <c r="X46" s="606" t="s">
        <v>499</v>
      </c>
      <c r="Y46" s="607"/>
      <c r="Z46" s="607"/>
      <c r="AA46" s="607"/>
      <c r="AB46" s="607"/>
      <c r="AC46" s="608"/>
      <c r="AD46" s="609" t="s">
        <v>500</v>
      </c>
      <c r="AE46" s="610"/>
      <c r="AF46" s="611"/>
    </row>
    <row r="47" spans="2:32" ht="15.6" customHeight="1">
      <c r="C47" s="584"/>
      <c r="D47" s="585"/>
      <c r="E47" s="585"/>
      <c r="F47" s="585"/>
      <c r="G47" s="585"/>
      <c r="H47" s="585"/>
      <c r="I47" s="592"/>
      <c r="J47" s="593"/>
      <c r="K47" s="593"/>
      <c r="L47" s="593"/>
      <c r="M47" s="594"/>
      <c r="N47" s="579" t="s">
        <v>501</v>
      </c>
      <c r="O47" s="580"/>
      <c r="P47" s="579" t="s">
        <v>502</v>
      </c>
      <c r="Q47" s="580"/>
      <c r="R47" s="598"/>
      <c r="S47" s="599"/>
      <c r="T47" s="603"/>
      <c r="U47" s="604"/>
      <c r="V47" s="604"/>
      <c r="W47" s="605"/>
      <c r="X47" s="579" t="s">
        <v>501</v>
      </c>
      <c r="Y47" s="581"/>
      <c r="Z47" s="580"/>
      <c r="AA47" s="579" t="s">
        <v>502</v>
      </c>
      <c r="AB47" s="581"/>
      <c r="AC47" s="580"/>
      <c r="AD47" s="612"/>
      <c r="AE47" s="613"/>
      <c r="AF47" s="614"/>
    </row>
    <row r="48" spans="2:32" ht="15" customHeight="1">
      <c r="C48" s="546" t="s">
        <v>200</v>
      </c>
      <c r="D48" s="512" t="s">
        <v>57</v>
      </c>
      <c r="E48" s="507"/>
      <c r="F48" s="507"/>
      <c r="G48" s="507"/>
      <c r="H48" s="508"/>
      <c r="I48" s="568">
        <v>6370</v>
      </c>
      <c r="J48" s="569"/>
      <c r="K48" s="569"/>
      <c r="L48" s="569"/>
      <c r="M48" s="570"/>
      <c r="N48" s="474">
        <v>0</v>
      </c>
      <c r="O48" s="571"/>
      <c r="P48" s="474">
        <v>9</v>
      </c>
      <c r="Q48" s="571"/>
      <c r="R48" s="474">
        <v>0</v>
      </c>
      <c r="S48" s="571"/>
      <c r="T48" s="568">
        <v>6379</v>
      </c>
      <c r="U48" s="569"/>
      <c r="V48" s="569"/>
      <c r="W48" s="570"/>
      <c r="X48" s="474">
        <v>259</v>
      </c>
      <c r="Y48" s="475"/>
      <c r="Z48" s="571"/>
      <c r="AA48" s="474">
        <v>2111</v>
      </c>
      <c r="AB48" s="475"/>
      <c r="AC48" s="571"/>
      <c r="AD48" s="475">
        <v>4009</v>
      </c>
      <c r="AE48" s="475"/>
      <c r="AF48" s="572"/>
    </row>
    <row r="49" spans="1:32" ht="15" customHeight="1">
      <c r="C49" s="546"/>
      <c r="D49" s="573" t="s">
        <v>413</v>
      </c>
      <c r="E49" s="574"/>
      <c r="F49" s="574"/>
      <c r="G49" s="574"/>
      <c r="H49" s="575"/>
      <c r="I49" s="568">
        <v>182</v>
      </c>
      <c r="J49" s="569"/>
      <c r="K49" s="569"/>
      <c r="L49" s="569"/>
      <c r="M49" s="570"/>
      <c r="N49" s="474">
        <v>0</v>
      </c>
      <c r="O49" s="571"/>
      <c r="P49" s="474">
        <v>0</v>
      </c>
      <c r="Q49" s="571"/>
      <c r="R49" s="474">
        <v>0</v>
      </c>
      <c r="S49" s="571"/>
      <c r="T49" s="568">
        <v>182</v>
      </c>
      <c r="U49" s="569"/>
      <c r="V49" s="569"/>
      <c r="W49" s="570"/>
      <c r="X49" s="474">
        <v>14</v>
      </c>
      <c r="Y49" s="475"/>
      <c r="Z49" s="571"/>
      <c r="AA49" s="474">
        <v>1</v>
      </c>
      <c r="AB49" s="475"/>
      <c r="AC49" s="571"/>
      <c r="AD49" s="475">
        <v>167</v>
      </c>
      <c r="AE49" s="475"/>
      <c r="AF49" s="572"/>
    </row>
    <row r="50" spans="1:32" ht="15" customHeight="1">
      <c r="C50" s="546"/>
      <c r="D50" s="512" t="s">
        <v>342</v>
      </c>
      <c r="E50" s="507"/>
      <c r="F50" s="507"/>
      <c r="G50" s="507"/>
      <c r="H50" s="508"/>
      <c r="I50" s="568">
        <v>1651</v>
      </c>
      <c r="J50" s="569"/>
      <c r="K50" s="569"/>
      <c r="L50" s="569"/>
      <c r="M50" s="570"/>
      <c r="N50" s="474">
        <v>0</v>
      </c>
      <c r="O50" s="571"/>
      <c r="P50" s="474">
        <v>4</v>
      </c>
      <c r="Q50" s="571"/>
      <c r="R50" s="474">
        <v>0</v>
      </c>
      <c r="S50" s="571"/>
      <c r="T50" s="568">
        <v>1655</v>
      </c>
      <c r="U50" s="569"/>
      <c r="V50" s="569"/>
      <c r="W50" s="570"/>
      <c r="X50" s="474">
        <v>0</v>
      </c>
      <c r="Y50" s="475"/>
      <c r="Z50" s="571"/>
      <c r="AA50" s="474">
        <v>424</v>
      </c>
      <c r="AB50" s="475"/>
      <c r="AC50" s="571"/>
      <c r="AD50" s="475">
        <v>1231</v>
      </c>
      <c r="AE50" s="475"/>
      <c r="AF50" s="572"/>
    </row>
    <row r="51" spans="1:32" ht="15" customHeight="1" thickBot="1">
      <c r="C51" s="546"/>
      <c r="D51" s="576" t="s">
        <v>601</v>
      </c>
      <c r="E51" s="577"/>
      <c r="F51" s="577"/>
      <c r="G51" s="577"/>
      <c r="H51" s="578"/>
      <c r="I51" s="552">
        <v>488</v>
      </c>
      <c r="J51" s="553"/>
      <c r="K51" s="553"/>
      <c r="L51" s="553"/>
      <c r="M51" s="554"/>
      <c r="N51" s="555">
        <v>0</v>
      </c>
      <c r="O51" s="556"/>
      <c r="P51" s="555">
        <v>0</v>
      </c>
      <c r="Q51" s="556"/>
      <c r="R51" s="555">
        <v>0</v>
      </c>
      <c r="S51" s="556"/>
      <c r="T51" s="552">
        <v>488</v>
      </c>
      <c r="U51" s="553"/>
      <c r="V51" s="553"/>
      <c r="W51" s="554"/>
      <c r="X51" s="555">
        <v>35</v>
      </c>
      <c r="Y51" s="557"/>
      <c r="Z51" s="556"/>
      <c r="AA51" s="555">
        <f>100+1</f>
        <v>101</v>
      </c>
      <c r="AB51" s="557"/>
      <c r="AC51" s="556"/>
      <c r="AD51" s="557">
        <v>352</v>
      </c>
      <c r="AE51" s="557"/>
      <c r="AF51" s="558"/>
    </row>
    <row r="52" spans="1:32" ht="15" customHeight="1" thickBot="1">
      <c r="C52" s="547"/>
      <c r="D52" s="537" t="s">
        <v>50</v>
      </c>
      <c r="E52" s="538"/>
      <c r="F52" s="538"/>
      <c r="G52" s="538"/>
      <c r="H52" s="539"/>
      <c r="I52" s="540">
        <v>8691</v>
      </c>
      <c r="J52" s="541"/>
      <c r="K52" s="541"/>
      <c r="L52" s="541"/>
      <c r="M52" s="542"/>
      <c r="N52" s="526">
        <f>SUM(N48:O51)</f>
        <v>0</v>
      </c>
      <c r="O52" s="528"/>
      <c r="P52" s="526">
        <v>13</v>
      </c>
      <c r="Q52" s="528"/>
      <c r="R52" s="526">
        <v>0</v>
      </c>
      <c r="S52" s="528"/>
      <c r="T52" s="540">
        <v>8704</v>
      </c>
      <c r="U52" s="541"/>
      <c r="V52" s="541"/>
      <c r="W52" s="542"/>
      <c r="X52" s="526">
        <v>308</v>
      </c>
      <c r="Y52" s="527"/>
      <c r="Z52" s="528"/>
      <c r="AA52" s="526">
        <v>2637</v>
      </c>
      <c r="AB52" s="527"/>
      <c r="AC52" s="528"/>
      <c r="AD52" s="526">
        <v>5759</v>
      </c>
      <c r="AE52" s="527"/>
      <c r="AF52" s="529"/>
    </row>
    <row r="53" spans="1:32" ht="15" customHeight="1">
      <c r="C53" s="546" t="s">
        <v>201</v>
      </c>
      <c r="D53" s="561" t="s">
        <v>59</v>
      </c>
      <c r="E53" s="562"/>
      <c r="F53" s="562"/>
      <c r="G53" s="562"/>
      <c r="H53" s="563"/>
      <c r="I53" s="564">
        <v>92</v>
      </c>
      <c r="J53" s="565"/>
      <c r="K53" s="565"/>
      <c r="L53" s="565"/>
      <c r="M53" s="566"/>
      <c r="N53" s="489">
        <v>0</v>
      </c>
      <c r="O53" s="567"/>
      <c r="P53" s="489">
        <v>0</v>
      </c>
      <c r="Q53" s="567"/>
      <c r="R53" s="489">
        <v>0</v>
      </c>
      <c r="S53" s="567"/>
      <c r="T53" s="564">
        <v>92</v>
      </c>
      <c r="U53" s="565"/>
      <c r="V53" s="565"/>
      <c r="W53" s="566"/>
      <c r="X53" s="489">
        <v>8</v>
      </c>
      <c r="Y53" s="490"/>
      <c r="Z53" s="567"/>
      <c r="AA53" s="489">
        <v>6</v>
      </c>
      <c r="AB53" s="490"/>
      <c r="AC53" s="567"/>
      <c r="AD53" s="490">
        <v>78</v>
      </c>
      <c r="AE53" s="490"/>
      <c r="AF53" s="548"/>
    </row>
    <row r="54" spans="1:32" ht="15" customHeight="1">
      <c r="C54" s="546"/>
      <c r="D54" s="512" t="s">
        <v>408</v>
      </c>
      <c r="E54" s="507"/>
      <c r="F54" s="507"/>
      <c r="G54" s="507"/>
      <c r="H54" s="508"/>
      <c r="I54" s="568">
        <v>3</v>
      </c>
      <c r="J54" s="569"/>
      <c r="K54" s="569"/>
      <c r="L54" s="569"/>
      <c r="M54" s="570"/>
      <c r="N54" s="474">
        <v>0</v>
      </c>
      <c r="O54" s="571"/>
      <c r="P54" s="474">
        <v>0</v>
      </c>
      <c r="Q54" s="571"/>
      <c r="R54" s="474">
        <v>0</v>
      </c>
      <c r="S54" s="571"/>
      <c r="T54" s="568">
        <v>3</v>
      </c>
      <c r="U54" s="569"/>
      <c r="V54" s="569"/>
      <c r="W54" s="570"/>
      <c r="X54" s="474">
        <v>3</v>
      </c>
      <c r="Y54" s="475"/>
      <c r="Z54" s="571"/>
      <c r="AA54" s="474">
        <v>0</v>
      </c>
      <c r="AB54" s="475"/>
      <c r="AC54" s="571"/>
      <c r="AD54" s="475">
        <v>0</v>
      </c>
      <c r="AE54" s="475"/>
      <c r="AF54" s="572"/>
    </row>
    <row r="55" spans="1:32" ht="15" customHeight="1" thickBot="1">
      <c r="C55" s="546"/>
      <c r="D55" s="549" t="s">
        <v>552</v>
      </c>
      <c r="E55" s="550"/>
      <c r="F55" s="550"/>
      <c r="G55" s="550"/>
      <c r="H55" s="551"/>
      <c r="I55" s="552">
        <v>100</v>
      </c>
      <c r="J55" s="553"/>
      <c r="K55" s="553"/>
      <c r="L55" s="553"/>
      <c r="M55" s="554"/>
      <c r="N55" s="555">
        <v>0</v>
      </c>
      <c r="O55" s="556"/>
      <c r="P55" s="555">
        <v>0</v>
      </c>
      <c r="Q55" s="556"/>
      <c r="R55" s="555">
        <v>0</v>
      </c>
      <c r="S55" s="556"/>
      <c r="T55" s="552">
        <v>100</v>
      </c>
      <c r="U55" s="553"/>
      <c r="V55" s="553"/>
      <c r="W55" s="554"/>
      <c r="X55" s="555">
        <v>17</v>
      </c>
      <c r="Y55" s="557"/>
      <c r="Z55" s="556"/>
      <c r="AA55" s="555">
        <v>59</v>
      </c>
      <c r="AB55" s="557"/>
      <c r="AC55" s="556"/>
      <c r="AD55" s="557">
        <v>24</v>
      </c>
      <c r="AE55" s="557"/>
      <c r="AF55" s="558"/>
    </row>
    <row r="56" spans="1:32" ht="15" customHeight="1" thickBot="1">
      <c r="C56" s="547"/>
      <c r="D56" s="537" t="s">
        <v>50</v>
      </c>
      <c r="E56" s="538"/>
      <c r="F56" s="538"/>
      <c r="G56" s="538"/>
      <c r="H56" s="539"/>
      <c r="I56" s="540">
        <v>195</v>
      </c>
      <c r="J56" s="541"/>
      <c r="K56" s="541"/>
      <c r="L56" s="541"/>
      <c r="M56" s="542"/>
      <c r="N56" s="526">
        <f>SUM(N53:O55)</f>
        <v>0</v>
      </c>
      <c r="O56" s="528"/>
      <c r="P56" s="526">
        <v>0</v>
      </c>
      <c r="Q56" s="528"/>
      <c r="R56" s="526">
        <v>0</v>
      </c>
      <c r="S56" s="528"/>
      <c r="T56" s="540">
        <v>195</v>
      </c>
      <c r="U56" s="541"/>
      <c r="V56" s="541"/>
      <c r="W56" s="542"/>
      <c r="X56" s="526">
        <v>28</v>
      </c>
      <c r="Y56" s="527"/>
      <c r="Z56" s="528"/>
      <c r="AA56" s="526">
        <v>65</v>
      </c>
      <c r="AB56" s="527"/>
      <c r="AC56" s="528"/>
      <c r="AD56" s="527">
        <v>102</v>
      </c>
      <c r="AE56" s="527"/>
      <c r="AF56" s="529"/>
    </row>
    <row r="57" spans="1:32" ht="15" customHeight="1">
      <c r="C57" s="559" t="s">
        <v>56</v>
      </c>
      <c r="D57" s="561" t="s">
        <v>58</v>
      </c>
      <c r="E57" s="562"/>
      <c r="F57" s="562"/>
      <c r="G57" s="562"/>
      <c r="H57" s="563"/>
      <c r="I57" s="564">
        <v>8</v>
      </c>
      <c r="J57" s="565"/>
      <c r="K57" s="565"/>
      <c r="L57" s="565"/>
      <c r="M57" s="566"/>
      <c r="N57" s="489">
        <v>0</v>
      </c>
      <c r="O57" s="567"/>
      <c r="P57" s="489">
        <v>0</v>
      </c>
      <c r="Q57" s="567"/>
      <c r="R57" s="489">
        <v>0</v>
      </c>
      <c r="S57" s="567"/>
      <c r="T57" s="564">
        <v>8</v>
      </c>
      <c r="U57" s="565"/>
      <c r="V57" s="565"/>
      <c r="W57" s="566"/>
      <c r="X57" s="489">
        <v>4</v>
      </c>
      <c r="Y57" s="490"/>
      <c r="Z57" s="567"/>
      <c r="AA57" s="489">
        <v>0</v>
      </c>
      <c r="AB57" s="490"/>
      <c r="AC57" s="567"/>
      <c r="AD57" s="490">
        <v>4</v>
      </c>
      <c r="AE57" s="490"/>
      <c r="AF57" s="548"/>
    </row>
    <row r="58" spans="1:32" ht="15" customHeight="1" thickBot="1">
      <c r="C58" s="559"/>
      <c r="D58" s="549" t="s">
        <v>552</v>
      </c>
      <c r="E58" s="550"/>
      <c r="F58" s="550"/>
      <c r="G58" s="550"/>
      <c r="H58" s="551"/>
      <c r="I58" s="552">
        <v>31</v>
      </c>
      <c r="J58" s="553"/>
      <c r="K58" s="553"/>
      <c r="L58" s="553"/>
      <c r="M58" s="554"/>
      <c r="N58" s="555">
        <v>0</v>
      </c>
      <c r="O58" s="556"/>
      <c r="P58" s="555">
        <v>0</v>
      </c>
      <c r="Q58" s="556"/>
      <c r="R58" s="555">
        <v>0</v>
      </c>
      <c r="S58" s="556"/>
      <c r="T58" s="552">
        <v>31</v>
      </c>
      <c r="U58" s="553"/>
      <c r="V58" s="553"/>
      <c r="W58" s="554"/>
      <c r="X58" s="555">
        <v>1</v>
      </c>
      <c r="Y58" s="557"/>
      <c r="Z58" s="556"/>
      <c r="AA58" s="555">
        <v>13</v>
      </c>
      <c r="AB58" s="557"/>
      <c r="AC58" s="556"/>
      <c r="AD58" s="557">
        <v>17</v>
      </c>
      <c r="AE58" s="557"/>
      <c r="AF58" s="558"/>
    </row>
    <row r="59" spans="1:32" ht="15" customHeight="1" thickBot="1">
      <c r="C59" s="560"/>
      <c r="D59" s="543" t="s">
        <v>50</v>
      </c>
      <c r="E59" s="544"/>
      <c r="F59" s="544"/>
      <c r="G59" s="544"/>
      <c r="H59" s="545"/>
      <c r="I59" s="540">
        <v>39</v>
      </c>
      <c r="J59" s="541"/>
      <c r="K59" s="541"/>
      <c r="L59" s="541"/>
      <c r="M59" s="542"/>
      <c r="N59" s="533">
        <f>SUM(N57:O58)</f>
        <v>0</v>
      </c>
      <c r="O59" s="535"/>
      <c r="P59" s="533">
        <v>0</v>
      </c>
      <c r="Q59" s="535"/>
      <c r="R59" s="533">
        <v>0</v>
      </c>
      <c r="S59" s="535"/>
      <c r="T59" s="540">
        <v>39</v>
      </c>
      <c r="U59" s="541"/>
      <c r="V59" s="541"/>
      <c r="W59" s="542"/>
      <c r="X59" s="533">
        <v>5</v>
      </c>
      <c r="Y59" s="534"/>
      <c r="Z59" s="535"/>
      <c r="AA59" s="533">
        <v>13</v>
      </c>
      <c r="AB59" s="534"/>
      <c r="AC59" s="535"/>
      <c r="AD59" s="534">
        <v>21</v>
      </c>
      <c r="AE59" s="534"/>
      <c r="AF59" s="536"/>
    </row>
    <row r="60" spans="1:32" ht="15" customHeight="1" thickBot="1">
      <c r="C60" s="537" t="s">
        <v>199</v>
      </c>
      <c r="D60" s="538"/>
      <c r="E60" s="538"/>
      <c r="F60" s="538"/>
      <c r="G60" s="538"/>
      <c r="H60" s="539"/>
      <c r="I60" s="540">
        <v>8925</v>
      </c>
      <c r="J60" s="541"/>
      <c r="K60" s="541"/>
      <c r="L60" s="541"/>
      <c r="M60" s="542"/>
      <c r="N60" s="526">
        <f>N52+N56+N59</f>
        <v>0</v>
      </c>
      <c r="O60" s="528"/>
      <c r="P60" s="526">
        <v>13</v>
      </c>
      <c r="Q60" s="528"/>
      <c r="R60" s="526">
        <v>0</v>
      </c>
      <c r="S60" s="528"/>
      <c r="T60" s="540">
        <v>8938</v>
      </c>
      <c r="U60" s="541"/>
      <c r="V60" s="541"/>
      <c r="W60" s="542"/>
      <c r="X60" s="526">
        <v>341</v>
      </c>
      <c r="Y60" s="527"/>
      <c r="Z60" s="528"/>
      <c r="AA60" s="526">
        <v>2715</v>
      </c>
      <c r="AB60" s="527"/>
      <c r="AC60" s="528"/>
      <c r="AD60" s="527">
        <v>5882</v>
      </c>
      <c r="AE60" s="527"/>
      <c r="AF60" s="529"/>
    </row>
    <row r="61" spans="1:32" ht="25.9" customHeight="1">
      <c r="A61" s="265"/>
      <c r="B61" s="265"/>
      <c r="C61" s="530"/>
      <c r="D61" s="531"/>
      <c r="E61" s="531"/>
      <c r="F61" s="531"/>
      <c r="G61" s="531"/>
      <c r="H61" s="531"/>
      <c r="I61" s="531"/>
      <c r="J61" s="531"/>
      <c r="K61" s="531"/>
      <c r="L61" s="531"/>
      <c r="M61" s="531"/>
      <c r="N61" s="531"/>
      <c r="O61" s="531"/>
      <c r="P61" s="531"/>
      <c r="Q61" s="531"/>
      <c r="R61" s="531"/>
      <c r="S61" s="531"/>
      <c r="T61" s="531"/>
      <c r="U61" s="531"/>
      <c r="V61" s="531"/>
      <c r="W61" s="531"/>
      <c r="X61" s="531"/>
      <c r="Y61" s="531"/>
      <c r="Z61" s="531"/>
      <c r="AA61" s="531"/>
      <c r="AB61" s="531"/>
      <c r="AC61" s="531"/>
      <c r="AD61" s="531"/>
      <c r="AE61" s="531"/>
      <c r="AF61" s="531"/>
    </row>
    <row r="62" spans="1:32" ht="14.65" customHeight="1">
      <c r="N62" s="532"/>
      <c r="O62" s="532"/>
      <c r="P62" s="532"/>
      <c r="Q62" s="532"/>
    </row>
    <row r="63" spans="1:32" ht="14.65" customHeight="1"/>
    <row r="64" spans="1:32" ht="14.65" customHeight="1"/>
    <row r="65" ht="14.65" customHeight="1"/>
    <row r="66" ht="15" customHeight="1"/>
    <row r="67" ht="15" customHeight="1"/>
    <row r="68" ht="15" customHeight="1"/>
    <row r="69" ht="15" customHeight="1"/>
    <row r="70" ht="15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</sheetData>
  <mergeCells count="414">
    <mergeCell ref="B23:G24"/>
    <mergeCell ref="H23:J23"/>
    <mergeCell ref="K23:W23"/>
    <mergeCell ref="X23:Z24"/>
    <mergeCell ref="AA23:AC23"/>
    <mergeCell ref="AD23:AF23"/>
    <mergeCell ref="H24:J24"/>
    <mergeCell ref="K24:L24"/>
    <mergeCell ref="AD24:AF24"/>
    <mergeCell ref="M24:N24"/>
    <mergeCell ref="O24:P24"/>
    <mergeCell ref="Q24:R24"/>
    <mergeCell ref="S24:T24"/>
    <mergeCell ref="U24:W24"/>
    <mergeCell ref="AA24:AC24"/>
    <mergeCell ref="M29:N29"/>
    <mergeCell ref="O29:P29"/>
    <mergeCell ref="D28:G28"/>
    <mergeCell ref="H28:J28"/>
    <mergeCell ref="K28:L28"/>
    <mergeCell ref="M28:N28"/>
    <mergeCell ref="O28:P28"/>
    <mergeCell ref="Q29:R29"/>
    <mergeCell ref="S29:T29"/>
    <mergeCell ref="D25:G25"/>
    <mergeCell ref="H25:J25"/>
    <mergeCell ref="K25:L25"/>
    <mergeCell ref="M25:N25"/>
    <mergeCell ref="O25:P25"/>
    <mergeCell ref="Q25:R25"/>
    <mergeCell ref="S25:T25"/>
    <mergeCell ref="U25:W25"/>
    <mergeCell ref="D27:G27"/>
    <mergeCell ref="H27:J27"/>
    <mergeCell ref="K27:L27"/>
    <mergeCell ref="M27:N27"/>
    <mergeCell ref="O27:P27"/>
    <mergeCell ref="X25:Z25"/>
    <mergeCell ref="AA25:AC25"/>
    <mergeCell ref="AD25:AF25"/>
    <mergeCell ref="D26:G26"/>
    <mergeCell ref="H26:J26"/>
    <mergeCell ref="K26:L26"/>
    <mergeCell ref="M26:N26"/>
    <mergeCell ref="O26:P26"/>
    <mergeCell ref="Q26:R26"/>
    <mergeCell ref="Q27:R27"/>
    <mergeCell ref="S27:T27"/>
    <mergeCell ref="U27:W27"/>
    <mergeCell ref="X27:Z27"/>
    <mergeCell ref="AA27:AC27"/>
    <mergeCell ref="AD27:AF27"/>
    <mergeCell ref="S26:T26"/>
    <mergeCell ref="U26:W26"/>
    <mergeCell ref="X26:Z26"/>
    <mergeCell ref="AA26:AC26"/>
    <mergeCell ref="AD26:AF26"/>
    <mergeCell ref="D29:G29"/>
    <mergeCell ref="H29:J29"/>
    <mergeCell ref="K29:L29"/>
    <mergeCell ref="X29:Z29"/>
    <mergeCell ref="AA29:AC29"/>
    <mergeCell ref="AD29:AF29"/>
    <mergeCell ref="S28:T28"/>
    <mergeCell ref="U28:W28"/>
    <mergeCell ref="X28:Z28"/>
    <mergeCell ref="AA28:AC28"/>
    <mergeCell ref="AD28:AF28"/>
    <mergeCell ref="Q28:R28"/>
    <mergeCell ref="U29:W29"/>
    <mergeCell ref="D31:G31"/>
    <mergeCell ref="H31:J31"/>
    <mergeCell ref="K31:L31"/>
    <mergeCell ref="M31:N31"/>
    <mergeCell ref="O31:P31"/>
    <mergeCell ref="D30:G30"/>
    <mergeCell ref="H30:J30"/>
    <mergeCell ref="K30:L30"/>
    <mergeCell ref="M30:N30"/>
    <mergeCell ref="O30:P30"/>
    <mergeCell ref="Q31:R31"/>
    <mergeCell ref="S31:T31"/>
    <mergeCell ref="U31:W31"/>
    <mergeCell ref="X31:Z31"/>
    <mergeCell ref="AA31:AC31"/>
    <mergeCell ref="AD31:AF31"/>
    <mergeCell ref="S30:T30"/>
    <mergeCell ref="U30:W30"/>
    <mergeCell ref="X30:Z30"/>
    <mergeCell ref="AA30:AC30"/>
    <mergeCell ref="AD30:AF30"/>
    <mergeCell ref="Q30:R30"/>
    <mergeCell ref="D33:G33"/>
    <mergeCell ref="H33:J33"/>
    <mergeCell ref="K33:L33"/>
    <mergeCell ref="M33:N33"/>
    <mergeCell ref="O33:P33"/>
    <mergeCell ref="D32:G32"/>
    <mergeCell ref="H32:J32"/>
    <mergeCell ref="K32:L32"/>
    <mergeCell ref="M32:N32"/>
    <mergeCell ref="O32:P32"/>
    <mergeCell ref="Q33:R33"/>
    <mergeCell ref="S33:T33"/>
    <mergeCell ref="U33:W33"/>
    <mergeCell ref="X33:Z33"/>
    <mergeCell ref="AA33:AC33"/>
    <mergeCell ref="AD33:AF33"/>
    <mergeCell ref="S32:T32"/>
    <mergeCell ref="U32:W32"/>
    <mergeCell ref="X32:Z32"/>
    <mergeCell ref="AA32:AC32"/>
    <mergeCell ref="AD32:AF32"/>
    <mergeCell ref="Q32:R32"/>
    <mergeCell ref="AA35:AC35"/>
    <mergeCell ref="AD35:AF35"/>
    <mergeCell ref="S34:T34"/>
    <mergeCell ref="U34:W34"/>
    <mergeCell ref="X34:Z34"/>
    <mergeCell ref="AA34:AC34"/>
    <mergeCell ref="AD34:AF34"/>
    <mergeCell ref="Q34:R34"/>
    <mergeCell ref="C35:G35"/>
    <mergeCell ref="H35:J35"/>
    <mergeCell ref="K35:L35"/>
    <mergeCell ref="M35:N35"/>
    <mergeCell ref="O35:P35"/>
    <mergeCell ref="D34:G34"/>
    <mergeCell ref="H34:J34"/>
    <mergeCell ref="K34:L34"/>
    <mergeCell ref="M34:N34"/>
    <mergeCell ref="O34:P34"/>
    <mergeCell ref="C36:G36"/>
    <mergeCell ref="H36:J36"/>
    <mergeCell ref="K36:L36"/>
    <mergeCell ref="M36:N36"/>
    <mergeCell ref="O36:P36"/>
    <mergeCell ref="Q35:R35"/>
    <mergeCell ref="S35:T35"/>
    <mergeCell ref="U35:W35"/>
    <mergeCell ref="X35:Z35"/>
    <mergeCell ref="X37:Z37"/>
    <mergeCell ref="AA37:AC37"/>
    <mergeCell ref="AD37:AF37"/>
    <mergeCell ref="S36:T36"/>
    <mergeCell ref="U36:W36"/>
    <mergeCell ref="X36:Z36"/>
    <mergeCell ref="AA36:AC36"/>
    <mergeCell ref="AD36:AF36"/>
    <mergeCell ref="Q36:R36"/>
    <mergeCell ref="O39:P39"/>
    <mergeCell ref="C38:G38"/>
    <mergeCell ref="H38:J38"/>
    <mergeCell ref="K38:L38"/>
    <mergeCell ref="M38:N38"/>
    <mergeCell ref="O38:P38"/>
    <mergeCell ref="Q37:R37"/>
    <mergeCell ref="S37:T37"/>
    <mergeCell ref="U37:W37"/>
    <mergeCell ref="C37:G37"/>
    <mergeCell ref="H37:J37"/>
    <mergeCell ref="K37:L37"/>
    <mergeCell ref="M37:N37"/>
    <mergeCell ref="O37:P37"/>
    <mergeCell ref="B41:G41"/>
    <mergeCell ref="H41:J41"/>
    <mergeCell ref="K41:L41"/>
    <mergeCell ref="M41:N41"/>
    <mergeCell ref="O41:P41"/>
    <mergeCell ref="B40:G40"/>
    <mergeCell ref="H40:J40"/>
    <mergeCell ref="K40:L40"/>
    <mergeCell ref="M40:N40"/>
    <mergeCell ref="O40:P40"/>
    <mergeCell ref="Z43:AF43"/>
    <mergeCell ref="Q41:R41"/>
    <mergeCell ref="S41:T41"/>
    <mergeCell ref="U41:W41"/>
    <mergeCell ref="X41:Z41"/>
    <mergeCell ref="AA41:AC41"/>
    <mergeCell ref="AD41:AF41"/>
    <mergeCell ref="S40:T40"/>
    <mergeCell ref="U40:W40"/>
    <mergeCell ref="X40:Z40"/>
    <mergeCell ref="AA40:AC40"/>
    <mergeCell ref="AD40:AF40"/>
    <mergeCell ref="Q40:R40"/>
    <mergeCell ref="P47:Q47"/>
    <mergeCell ref="X47:Z47"/>
    <mergeCell ref="AA47:AC47"/>
    <mergeCell ref="C48:C52"/>
    <mergeCell ref="D48:H48"/>
    <mergeCell ref="I48:M48"/>
    <mergeCell ref="N48:O48"/>
    <mergeCell ref="P48:Q48"/>
    <mergeCell ref="R48:S48"/>
    <mergeCell ref="T48:W48"/>
    <mergeCell ref="C45:H47"/>
    <mergeCell ref="I45:M47"/>
    <mergeCell ref="N45:S45"/>
    <mergeCell ref="T45:AF45"/>
    <mergeCell ref="N46:Q46"/>
    <mergeCell ref="R46:S47"/>
    <mergeCell ref="T46:W47"/>
    <mergeCell ref="X46:AC46"/>
    <mergeCell ref="AD46:AF47"/>
    <mergeCell ref="N47:O47"/>
    <mergeCell ref="X48:Z48"/>
    <mergeCell ref="AA48:AC48"/>
    <mergeCell ref="AD48:AF48"/>
    <mergeCell ref="T51:W51"/>
    <mergeCell ref="D49:H49"/>
    <mergeCell ref="I49:M49"/>
    <mergeCell ref="N49:O49"/>
    <mergeCell ref="P49:Q49"/>
    <mergeCell ref="R49:S49"/>
    <mergeCell ref="T49:W49"/>
    <mergeCell ref="X49:Z49"/>
    <mergeCell ref="AA49:AC49"/>
    <mergeCell ref="AD49:AF49"/>
    <mergeCell ref="D50:H50"/>
    <mergeCell ref="I50:M50"/>
    <mergeCell ref="N50:O50"/>
    <mergeCell ref="P50:Q50"/>
    <mergeCell ref="R50:S50"/>
    <mergeCell ref="T50:W50"/>
    <mergeCell ref="X50:Z50"/>
    <mergeCell ref="AA50:AC50"/>
    <mergeCell ref="AD50:AF50"/>
    <mergeCell ref="D51:H51"/>
    <mergeCell ref="I51:M51"/>
    <mergeCell ref="N51:O51"/>
    <mergeCell ref="P51:Q51"/>
    <mergeCell ref="R51:S51"/>
    <mergeCell ref="X51:Z51"/>
    <mergeCell ref="AA51:AC51"/>
    <mergeCell ref="AD51:AF51"/>
    <mergeCell ref="D52:H52"/>
    <mergeCell ref="I52:M52"/>
    <mergeCell ref="N52:O52"/>
    <mergeCell ref="P52:Q52"/>
    <mergeCell ref="R52:S52"/>
    <mergeCell ref="T52:W52"/>
    <mergeCell ref="X52:Z52"/>
    <mergeCell ref="AA52:AC52"/>
    <mergeCell ref="AD52:AF52"/>
    <mergeCell ref="T53:W53"/>
    <mergeCell ref="X53:Z53"/>
    <mergeCell ref="AA53:AC53"/>
    <mergeCell ref="AD53:AF53"/>
    <mergeCell ref="D54:H54"/>
    <mergeCell ref="I54:M54"/>
    <mergeCell ref="N54:O54"/>
    <mergeCell ref="P54:Q54"/>
    <mergeCell ref="R54:S54"/>
    <mergeCell ref="T54:W54"/>
    <mergeCell ref="D53:H53"/>
    <mergeCell ref="I53:M53"/>
    <mergeCell ref="N53:O53"/>
    <mergeCell ref="P53:Q53"/>
    <mergeCell ref="R53:S53"/>
    <mergeCell ref="X54:Z54"/>
    <mergeCell ref="AA54:AC54"/>
    <mergeCell ref="AD54:AF54"/>
    <mergeCell ref="R56:S56"/>
    <mergeCell ref="T56:W56"/>
    <mergeCell ref="X56:Z56"/>
    <mergeCell ref="AA56:AC56"/>
    <mergeCell ref="AD56:AF56"/>
    <mergeCell ref="D55:H55"/>
    <mergeCell ref="I55:M55"/>
    <mergeCell ref="N55:O55"/>
    <mergeCell ref="P55:Q55"/>
    <mergeCell ref="R55:S55"/>
    <mergeCell ref="T55:W55"/>
    <mergeCell ref="X55:Z55"/>
    <mergeCell ref="AA55:AC55"/>
    <mergeCell ref="AD55:AF55"/>
    <mergeCell ref="C53:C56"/>
    <mergeCell ref="AD57:AF57"/>
    <mergeCell ref="D58:H58"/>
    <mergeCell ref="I58:M58"/>
    <mergeCell ref="N58:O58"/>
    <mergeCell ref="P58:Q58"/>
    <mergeCell ref="R58:S58"/>
    <mergeCell ref="T58:W58"/>
    <mergeCell ref="X58:Z58"/>
    <mergeCell ref="AA58:AC58"/>
    <mergeCell ref="AD58:AF58"/>
    <mergeCell ref="C57:C59"/>
    <mergeCell ref="D57:H57"/>
    <mergeCell ref="I57:M57"/>
    <mergeCell ref="N57:O57"/>
    <mergeCell ref="P57:Q57"/>
    <mergeCell ref="R57:S57"/>
    <mergeCell ref="T57:W57"/>
    <mergeCell ref="X57:Z57"/>
    <mergeCell ref="AA57:AC57"/>
    <mergeCell ref="D56:H56"/>
    <mergeCell ref="I56:M56"/>
    <mergeCell ref="N56:O56"/>
    <mergeCell ref="P56:Q56"/>
    <mergeCell ref="AA60:AC60"/>
    <mergeCell ref="AD60:AF60"/>
    <mergeCell ref="C61:AF61"/>
    <mergeCell ref="N62:Q62"/>
    <mergeCell ref="X59:Z59"/>
    <mergeCell ref="AA59:AC59"/>
    <mergeCell ref="AD59:AF59"/>
    <mergeCell ref="C60:H60"/>
    <mergeCell ref="I60:M60"/>
    <mergeCell ref="N60:O60"/>
    <mergeCell ref="P60:Q60"/>
    <mergeCell ref="R60:S60"/>
    <mergeCell ref="T60:W60"/>
    <mergeCell ref="X60:Z60"/>
    <mergeCell ref="D59:H59"/>
    <mergeCell ref="I59:M59"/>
    <mergeCell ref="N59:O59"/>
    <mergeCell ref="P59:Q59"/>
    <mergeCell ref="R59:S59"/>
    <mergeCell ref="T59:W59"/>
    <mergeCell ref="C4:K4"/>
    <mergeCell ref="L4:P4"/>
    <mergeCell ref="Q4:U4"/>
    <mergeCell ref="V4:Z4"/>
    <mergeCell ref="AA4:AE4"/>
    <mergeCell ref="D5:K5"/>
    <mergeCell ref="L5:N5"/>
    <mergeCell ref="Q5:S5"/>
    <mergeCell ref="V5:X5"/>
    <mergeCell ref="AA5:AC5"/>
    <mergeCell ref="D6:K6"/>
    <mergeCell ref="L6:N6"/>
    <mergeCell ref="Q6:S6"/>
    <mergeCell ref="V6:X6"/>
    <mergeCell ref="AA6:AC6"/>
    <mergeCell ref="D7:K7"/>
    <mergeCell ref="L7:N7"/>
    <mergeCell ref="Q7:S7"/>
    <mergeCell ref="V7:X7"/>
    <mergeCell ref="AA7:AC7"/>
    <mergeCell ref="C8:K8"/>
    <mergeCell ref="L8:N8"/>
    <mergeCell ref="Q8:S8"/>
    <mergeCell ref="V8:X8"/>
    <mergeCell ref="AA8:AC8"/>
    <mergeCell ref="C9:K9"/>
    <mergeCell ref="L9:N9"/>
    <mergeCell ref="Q9:S9"/>
    <mergeCell ref="V9:X9"/>
    <mergeCell ref="AA9:AC9"/>
    <mergeCell ref="C10:K10"/>
    <mergeCell ref="L10:N10"/>
    <mergeCell ref="Q10:S10"/>
    <mergeCell ref="V10:X10"/>
    <mergeCell ref="AA10:AC10"/>
    <mergeCell ref="C12:K12"/>
    <mergeCell ref="L12:N12"/>
    <mergeCell ref="Q12:S12"/>
    <mergeCell ref="V12:X12"/>
    <mergeCell ref="AA12:AC12"/>
    <mergeCell ref="C13:K13"/>
    <mergeCell ref="L13:N13"/>
    <mergeCell ref="O13:P13"/>
    <mergeCell ref="Q13:S13"/>
    <mergeCell ref="T13:U13"/>
    <mergeCell ref="V13:X13"/>
    <mergeCell ref="Y13:Z13"/>
    <mergeCell ref="AA13:AC13"/>
    <mergeCell ref="AD13:AE13"/>
    <mergeCell ref="C11:K11"/>
    <mergeCell ref="L11:N11"/>
    <mergeCell ref="O11:P11"/>
    <mergeCell ref="Q11:S11"/>
    <mergeCell ref="T11:U11"/>
    <mergeCell ref="V11:X11"/>
    <mergeCell ref="Y11:Z11"/>
    <mergeCell ref="AA11:AC11"/>
    <mergeCell ref="AD11:AE11"/>
    <mergeCell ref="C14:K14"/>
    <mergeCell ref="L14:N14"/>
    <mergeCell ref="Q14:S14"/>
    <mergeCell ref="V14:X14"/>
    <mergeCell ref="AA14:AC14"/>
    <mergeCell ref="C15:K15"/>
    <mergeCell ref="L15:N15"/>
    <mergeCell ref="Q15:S15"/>
    <mergeCell ref="V15:X15"/>
    <mergeCell ref="AA15:AC15"/>
    <mergeCell ref="C17:K17"/>
    <mergeCell ref="L17:N17"/>
    <mergeCell ref="O17:P17"/>
    <mergeCell ref="Q17:S17"/>
    <mergeCell ref="V17:X17"/>
    <mergeCell ref="AA17:AC17"/>
    <mergeCell ref="AD17:AE17"/>
    <mergeCell ref="B25:B38"/>
    <mergeCell ref="B39:G39"/>
    <mergeCell ref="Q39:R39"/>
    <mergeCell ref="S39:T39"/>
    <mergeCell ref="U39:W39"/>
    <mergeCell ref="X39:Z39"/>
    <mergeCell ref="AA39:AC39"/>
    <mergeCell ref="AD39:AF39"/>
    <mergeCell ref="S38:T38"/>
    <mergeCell ref="U38:W38"/>
    <mergeCell ref="X38:Z38"/>
    <mergeCell ref="AA38:AC38"/>
    <mergeCell ref="AD38:AF38"/>
    <mergeCell ref="Q38:R38"/>
    <mergeCell ref="H39:J39"/>
    <mergeCell ref="K39:L39"/>
    <mergeCell ref="M39:N39"/>
  </mergeCells>
  <phoneticPr fontId="2"/>
  <pageMargins left="0.43307086614173229" right="0.39370078740157483" top="0.59055118110236227" bottom="0.31496062992125984" header="0.51181102362204722" footer="0.23622047244094491"/>
  <pageSetup paperSize="9" scale="8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E49"/>
  <sheetViews>
    <sheetView view="pageBreakPreview" zoomScaleNormal="100" zoomScaleSheetLayoutView="100" workbookViewId="0">
      <selection activeCell="AG1" sqref="AG1:AG1048576"/>
    </sheetView>
  </sheetViews>
  <sheetFormatPr defaultColWidth="9" defaultRowHeight="13.5"/>
  <cols>
    <col min="1" max="1" width="5.75" style="297" customWidth="1"/>
    <col min="2" max="7" width="3.125" style="297" customWidth="1"/>
    <col min="8" max="12" width="2.875" style="297" customWidth="1"/>
    <col min="13" max="26" width="3.125" style="297" customWidth="1"/>
    <col min="27" max="31" width="2.875" style="297" customWidth="1"/>
    <col min="32" max="32" width="5.625" style="297" customWidth="1"/>
    <col min="33" max="16384" width="9" style="297"/>
  </cols>
  <sheetData>
    <row r="1" spans="2:31" ht="10.15" customHeight="1"/>
    <row r="2" spans="2:31" ht="19.149999999999999" customHeight="1">
      <c r="B2" s="15" t="s">
        <v>187</v>
      </c>
    </row>
    <row r="3" spans="2:31" ht="19.149999999999999" customHeight="1">
      <c r="B3" s="297" t="s">
        <v>229</v>
      </c>
    </row>
    <row r="4" spans="2:31" ht="5.0999999999999996" customHeight="1" thickBot="1"/>
    <row r="5" spans="2:31" ht="16.149999999999999" customHeight="1">
      <c r="B5" s="739" t="s">
        <v>206</v>
      </c>
      <c r="C5" s="740"/>
      <c r="D5" s="740"/>
      <c r="E5" s="740"/>
      <c r="F5" s="740"/>
      <c r="G5" s="740"/>
      <c r="H5" s="740"/>
      <c r="I5" s="740"/>
      <c r="J5" s="741"/>
      <c r="K5" s="745" t="s">
        <v>715</v>
      </c>
      <c r="L5" s="746"/>
      <c r="M5" s="747"/>
      <c r="N5" s="751" t="s">
        <v>503</v>
      </c>
      <c r="O5" s="752"/>
      <c r="P5" s="752"/>
      <c r="Q5" s="752"/>
      <c r="R5" s="752"/>
      <c r="S5" s="752"/>
      <c r="T5" s="752"/>
      <c r="U5" s="752"/>
      <c r="V5" s="752"/>
      <c r="W5" s="752"/>
      <c r="X5" s="752"/>
      <c r="Y5" s="752"/>
      <c r="Z5" s="752"/>
      <c r="AA5" s="753" t="s">
        <v>504</v>
      </c>
      <c r="AB5" s="741"/>
      <c r="AC5" s="745" t="s">
        <v>716</v>
      </c>
      <c r="AD5" s="746"/>
      <c r="AE5" s="747"/>
    </row>
    <row r="6" spans="2:31" ht="16.149999999999999" customHeight="1">
      <c r="B6" s="742"/>
      <c r="C6" s="743"/>
      <c r="D6" s="743"/>
      <c r="E6" s="743"/>
      <c r="F6" s="743"/>
      <c r="G6" s="743"/>
      <c r="H6" s="743"/>
      <c r="I6" s="743"/>
      <c r="J6" s="744"/>
      <c r="K6" s="748"/>
      <c r="L6" s="749"/>
      <c r="M6" s="750"/>
      <c r="N6" s="660" t="s">
        <v>501</v>
      </c>
      <c r="O6" s="721"/>
      <c r="P6" s="721" t="s">
        <v>502</v>
      </c>
      <c r="Q6" s="721"/>
      <c r="R6" s="721" t="s">
        <v>505</v>
      </c>
      <c r="S6" s="721"/>
      <c r="T6" s="721" t="s">
        <v>506</v>
      </c>
      <c r="U6" s="721"/>
      <c r="V6" s="721" t="s">
        <v>436</v>
      </c>
      <c r="W6" s="721"/>
      <c r="X6" s="738" t="s">
        <v>437</v>
      </c>
      <c r="Y6" s="738"/>
      <c r="Z6" s="738"/>
      <c r="AA6" s="754"/>
      <c r="AB6" s="744"/>
      <c r="AC6" s="748"/>
      <c r="AD6" s="749"/>
      <c r="AE6" s="750"/>
    </row>
    <row r="7" spans="2:31" ht="16.149999999999999" customHeight="1">
      <c r="B7" s="755" t="s">
        <v>204</v>
      </c>
      <c r="C7" s="728" t="s">
        <v>202</v>
      </c>
      <c r="D7" s="714" t="s">
        <v>510</v>
      </c>
      <c r="E7" s="714"/>
      <c r="F7" s="714"/>
      <c r="G7" s="714"/>
      <c r="H7" s="715"/>
      <c r="I7" s="716" t="s">
        <v>51</v>
      </c>
      <c r="J7" s="717"/>
      <c r="K7" s="474">
        <v>1</v>
      </c>
      <c r="L7" s="475"/>
      <c r="M7" s="572"/>
      <c r="N7" s="476">
        <v>0</v>
      </c>
      <c r="O7" s="571"/>
      <c r="P7" s="474">
        <v>0</v>
      </c>
      <c r="Q7" s="571"/>
      <c r="R7" s="474">
        <v>0</v>
      </c>
      <c r="S7" s="571"/>
      <c r="T7" s="474">
        <v>0</v>
      </c>
      <c r="U7" s="571"/>
      <c r="V7" s="474">
        <v>0</v>
      </c>
      <c r="W7" s="571"/>
      <c r="X7" s="718">
        <f>SUM(N7:W7)</f>
        <v>0</v>
      </c>
      <c r="Y7" s="718"/>
      <c r="Z7" s="718"/>
      <c r="AA7" s="474">
        <v>0</v>
      </c>
      <c r="AB7" s="571"/>
      <c r="AC7" s="718">
        <f>K7+X7-AA7</f>
        <v>1</v>
      </c>
      <c r="AD7" s="718"/>
      <c r="AE7" s="719"/>
    </row>
    <row r="8" spans="2:31" ht="16.149999999999999" customHeight="1">
      <c r="B8" s="756"/>
      <c r="C8" s="728"/>
      <c r="D8" s="714" t="s">
        <v>409</v>
      </c>
      <c r="E8" s="714"/>
      <c r="F8" s="714"/>
      <c r="G8" s="714"/>
      <c r="H8" s="715"/>
      <c r="I8" s="716" t="s">
        <v>51</v>
      </c>
      <c r="J8" s="717"/>
      <c r="K8" s="474">
        <v>10</v>
      </c>
      <c r="L8" s="475"/>
      <c r="M8" s="572"/>
      <c r="N8" s="476">
        <v>0</v>
      </c>
      <c r="O8" s="571"/>
      <c r="P8" s="474">
        <v>0</v>
      </c>
      <c r="Q8" s="571"/>
      <c r="R8" s="474">
        <v>0</v>
      </c>
      <c r="S8" s="571"/>
      <c r="T8" s="474">
        <v>0</v>
      </c>
      <c r="U8" s="571"/>
      <c r="V8" s="474">
        <v>0</v>
      </c>
      <c r="W8" s="571"/>
      <c r="X8" s="718">
        <f t="shared" ref="X8:X26" si="0">SUM(N8:W8)</f>
        <v>0</v>
      </c>
      <c r="Y8" s="718"/>
      <c r="Z8" s="718"/>
      <c r="AA8" s="474">
        <v>0</v>
      </c>
      <c r="AB8" s="571"/>
      <c r="AC8" s="718">
        <f t="shared" ref="AC8:AC25" si="1">K8+X8-AA8</f>
        <v>10</v>
      </c>
      <c r="AD8" s="718"/>
      <c r="AE8" s="719"/>
    </row>
    <row r="9" spans="2:31" ht="16.149999999999999" customHeight="1">
      <c r="B9" s="756"/>
      <c r="C9" s="728"/>
      <c r="D9" s="730" t="s">
        <v>553</v>
      </c>
      <c r="E9" s="731"/>
      <c r="F9" s="736" t="s">
        <v>52</v>
      </c>
      <c r="G9" s="736"/>
      <c r="H9" s="737"/>
      <c r="I9" s="716" t="s">
        <v>51</v>
      </c>
      <c r="J9" s="717"/>
      <c r="K9" s="474">
        <v>3252</v>
      </c>
      <c r="L9" s="475"/>
      <c r="M9" s="572"/>
      <c r="N9" s="476">
        <v>0</v>
      </c>
      <c r="O9" s="571"/>
      <c r="P9" s="474">
        <v>0</v>
      </c>
      <c r="Q9" s="571"/>
      <c r="R9" s="474">
        <v>0</v>
      </c>
      <c r="S9" s="571"/>
      <c r="T9" s="474">
        <v>0</v>
      </c>
      <c r="U9" s="571"/>
      <c r="V9" s="474">
        <v>0</v>
      </c>
      <c r="W9" s="571"/>
      <c r="X9" s="718">
        <f t="shared" si="0"/>
        <v>0</v>
      </c>
      <c r="Y9" s="718"/>
      <c r="Z9" s="718"/>
      <c r="AA9" s="474">
        <v>0</v>
      </c>
      <c r="AB9" s="571"/>
      <c r="AC9" s="718">
        <f t="shared" si="1"/>
        <v>3252</v>
      </c>
      <c r="AD9" s="718"/>
      <c r="AE9" s="719"/>
    </row>
    <row r="10" spans="2:31" ht="16.149999999999999" customHeight="1">
      <c r="B10" s="756"/>
      <c r="C10" s="728"/>
      <c r="D10" s="732"/>
      <c r="E10" s="733"/>
      <c r="F10" s="659" t="s">
        <v>53</v>
      </c>
      <c r="G10" s="720"/>
      <c r="H10" s="720"/>
      <c r="I10" s="716" t="s">
        <v>51</v>
      </c>
      <c r="J10" s="717"/>
      <c r="K10" s="474">
        <v>624</v>
      </c>
      <c r="L10" s="475"/>
      <c r="M10" s="572"/>
      <c r="N10" s="476">
        <v>0</v>
      </c>
      <c r="O10" s="571"/>
      <c r="P10" s="474">
        <v>0</v>
      </c>
      <c r="Q10" s="571"/>
      <c r="R10" s="474">
        <v>0</v>
      </c>
      <c r="S10" s="571"/>
      <c r="T10" s="474">
        <v>0</v>
      </c>
      <c r="U10" s="571"/>
      <c r="V10" s="474">
        <v>0</v>
      </c>
      <c r="W10" s="571"/>
      <c r="X10" s="718">
        <f t="shared" si="0"/>
        <v>0</v>
      </c>
      <c r="Y10" s="718"/>
      <c r="Z10" s="718"/>
      <c r="AA10" s="474">
        <v>0</v>
      </c>
      <c r="AB10" s="571"/>
      <c r="AC10" s="718">
        <f t="shared" si="1"/>
        <v>624</v>
      </c>
      <c r="AD10" s="718"/>
      <c r="AE10" s="719"/>
    </row>
    <row r="11" spans="2:31" ht="16.149999999999999" customHeight="1">
      <c r="B11" s="756"/>
      <c r="C11" s="728"/>
      <c r="D11" s="734"/>
      <c r="E11" s="735"/>
      <c r="F11" s="721" t="s">
        <v>205</v>
      </c>
      <c r="G11" s="721"/>
      <c r="H11" s="659"/>
      <c r="I11" s="716" t="s">
        <v>51</v>
      </c>
      <c r="J11" s="717"/>
      <c r="K11" s="474">
        <v>3876</v>
      </c>
      <c r="L11" s="475"/>
      <c r="M11" s="572"/>
      <c r="N11" s="476">
        <v>0</v>
      </c>
      <c r="O11" s="571"/>
      <c r="P11" s="474">
        <v>0</v>
      </c>
      <c r="Q11" s="571"/>
      <c r="R11" s="474">
        <v>0</v>
      </c>
      <c r="S11" s="571"/>
      <c r="T11" s="474">
        <v>0</v>
      </c>
      <c r="U11" s="571"/>
      <c r="V11" s="474">
        <v>0</v>
      </c>
      <c r="W11" s="571"/>
      <c r="X11" s="718">
        <f t="shared" si="0"/>
        <v>0</v>
      </c>
      <c r="Y11" s="718"/>
      <c r="Z11" s="718"/>
      <c r="AA11" s="474">
        <f>SUM(AA9:AB10)</f>
        <v>0</v>
      </c>
      <c r="AB11" s="571"/>
      <c r="AC11" s="718">
        <f t="shared" si="1"/>
        <v>3876</v>
      </c>
      <c r="AD11" s="718"/>
      <c r="AE11" s="719"/>
    </row>
    <row r="12" spans="2:31" ht="16.149999999999999" customHeight="1">
      <c r="B12" s="756"/>
      <c r="C12" s="728"/>
      <c r="D12" s="714" t="s">
        <v>554</v>
      </c>
      <c r="E12" s="714"/>
      <c r="F12" s="714"/>
      <c r="G12" s="714"/>
      <c r="H12" s="715"/>
      <c r="I12" s="716" t="s">
        <v>51</v>
      </c>
      <c r="J12" s="717"/>
      <c r="K12" s="474">
        <v>109</v>
      </c>
      <c r="L12" s="475"/>
      <c r="M12" s="572"/>
      <c r="N12" s="476">
        <v>0</v>
      </c>
      <c r="O12" s="571"/>
      <c r="P12" s="474">
        <v>0</v>
      </c>
      <c r="Q12" s="571"/>
      <c r="R12" s="474">
        <v>0</v>
      </c>
      <c r="S12" s="571"/>
      <c r="T12" s="474">
        <v>0</v>
      </c>
      <c r="U12" s="571"/>
      <c r="V12" s="474">
        <v>0</v>
      </c>
      <c r="W12" s="571"/>
      <c r="X12" s="718">
        <f t="shared" si="0"/>
        <v>0</v>
      </c>
      <c r="Y12" s="718"/>
      <c r="Z12" s="718"/>
      <c r="AA12" s="474">
        <v>0</v>
      </c>
      <c r="AB12" s="571"/>
      <c r="AC12" s="718">
        <f t="shared" si="1"/>
        <v>109</v>
      </c>
      <c r="AD12" s="718"/>
      <c r="AE12" s="719"/>
    </row>
    <row r="13" spans="2:31" ht="16.149999999999999" customHeight="1">
      <c r="B13" s="756"/>
      <c r="C13" s="728"/>
      <c r="D13" s="721" t="s">
        <v>191</v>
      </c>
      <c r="E13" s="721"/>
      <c r="F13" s="721"/>
      <c r="G13" s="721"/>
      <c r="H13" s="659"/>
      <c r="I13" s="716" t="s">
        <v>51</v>
      </c>
      <c r="J13" s="717"/>
      <c r="K13" s="474">
        <v>3996</v>
      </c>
      <c r="L13" s="475"/>
      <c r="M13" s="572"/>
      <c r="N13" s="476">
        <f>SUM(N7:O12)</f>
        <v>0</v>
      </c>
      <c r="O13" s="571"/>
      <c r="P13" s="474">
        <f>SUM(P7:Q8,P11:Q12)</f>
        <v>0</v>
      </c>
      <c r="Q13" s="571"/>
      <c r="R13" s="474">
        <f t="shared" ref="R13" si="2">SUM(R7:S8,R11:S12)</f>
        <v>0</v>
      </c>
      <c r="S13" s="571"/>
      <c r="T13" s="474">
        <f t="shared" ref="T13" si="3">SUM(T7:U8,T11:U12)</f>
        <v>0</v>
      </c>
      <c r="U13" s="571"/>
      <c r="V13" s="474">
        <f t="shared" ref="V13" si="4">SUM(V7:W8,V11:W12)</f>
        <v>0</v>
      </c>
      <c r="W13" s="571"/>
      <c r="X13" s="718">
        <f>SUM(N13:W13)</f>
        <v>0</v>
      </c>
      <c r="Y13" s="718"/>
      <c r="Z13" s="718"/>
      <c r="AA13" s="474">
        <v>0</v>
      </c>
      <c r="AB13" s="571"/>
      <c r="AC13" s="718">
        <f>K13+X13-AA13</f>
        <v>3996</v>
      </c>
      <c r="AD13" s="718"/>
      <c r="AE13" s="719"/>
    </row>
    <row r="14" spans="2:31" ht="16.149999999999999" customHeight="1">
      <c r="B14" s="756"/>
      <c r="C14" s="714" t="s">
        <v>6</v>
      </c>
      <c r="D14" s="714"/>
      <c r="E14" s="714"/>
      <c r="F14" s="714"/>
      <c r="G14" s="714"/>
      <c r="H14" s="715"/>
      <c r="I14" s="716" t="s">
        <v>51</v>
      </c>
      <c r="J14" s="717"/>
      <c r="K14" s="474">
        <v>6038</v>
      </c>
      <c r="L14" s="475"/>
      <c r="M14" s="572"/>
      <c r="N14" s="476">
        <v>0</v>
      </c>
      <c r="O14" s="571"/>
      <c r="P14" s="474">
        <v>0</v>
      </c>
      <c r="Q14" s="571"/>
      <c r="R14" s="474">
        <v>0</v>
      </c>
      <c r="S14" s="571"/>
      <c r="T14" s="474">
        <v>0</v>
      </c>
      <c r="U14" s="571"/>
      <c r="V14" s="474">
        <v>0</v>
      </c>
      <c r="W14" s="571"/>
      <c r="X14" s="718">
        <f t="shared" si="0"/>
        <v>0</v>
      </c>
      <c r="Y14" s="718"/>
      <c r="Z14" s="718"/>
      <c r="AA14" s="474">
        <v>0</v>
      </c>
      <c r="AB14" s="571"/>
      <c r="AC14" s="718">
        <f t="shared" si="1"/>
        <v>6038</v>
      </c>
      <c r="AD14" s="718"/>
      <c r="AE14" s="719"/>
    </row>
    <row r="15" spans="2:31" ht="16.149999999999999" customHeight="1">
      <c r="B15" s="756"/>
      <c r="C15" s="715" t="s">
        <v>398</v>
      </c>
      <c r="D15" s="729"/>
      <c r="E15" s="729"/>
      <c r="F15" s="729"/>
      <c r="G15" s="729"/>
      <c r="H15" s="729"/>
      <c r="I15" s="716" t="s">
        <v>69</v>
      </c>
      <c r="J15" s="717"/>
      <c r="K15" s="474">
        <v>976</v>
      </c>
      <c r="L15" s="475"/>
      <c r="M15" s="572"/>
      <c r="N15" s="476">
        <v>0</v>
      </c>
      <c r="O15" s="571"/>
      <c r="P15" s="474">
        <v>210</v>
      </c>
      <c r="Q15" s="571"/>
      <c r="R15" s="474">
        <v>0</v>
      </c>
      <c r="S15" s="571"/>
      <c r="T15" s="474">
        <v>0</v>
      </c>
      <c r="U15" s="571"/>
      <c r="V15" s="474">
        <v>0</v>
      </c>
      <c r="W15" s="571"/>
      <c r="X15" s="718">
        <f t="shared" si="0"/>
        <v>210</v>
      </c>
      <c r="Y15" s="718"/>
      <c r="Z15" s="718"/>
      <c r="AA15" s="474">
        <v>0</v>
      </c>
      <c r="AB15" s="571"/>
      <c r="AC15" s="718">
        <f t="shared" si="1"/>
        <v>1186</v>
      </c>
      <c r="AD15" s="718"/>
      <c r="AE15" s="719"/>
    </row>
    <row r="16" spans="2:31" ht="16.149999999999999" customHeight="1">
      <c r="B16" s="756"/>
      <c r="C16" s="714" t="s">
        <v>399</v>
      </c>
      <c r="D16" s="714"/>
      <c r="E16" s="714"/>
      <c r="F16" s="714"/>
      <c r="G16" s="714"/>
      <c r="H16" s="715"/>
      <c r="I16" s="716" t="s">
        <v>364</v>
      </c>
      <c r="J16" s="717"/>
      <c r="K16" s="474">
        <v>1748</v>
      </c>
      <c r="L16" s="475"/>
      <c r="M16" s="572"/>
      <c r="N16" s="476">
        <v>0</v>
      </c>
      <c r="O16" s="571"/>
      <c r="P16" s="474">
        <v>2</v>
      </c>
      <c r="Q16" s="571"/>
      <c r="R16" s="474">
        <v>0</v>
      </c>
      <c r="S16" s="571"/>
      <c r="T16" s="474">
        <v>0</v>
      </c>
      <c r="U16" s="571"/>
      <c r="V16" s="474">
        <v>12</v>
      </c>
      <c r="W16" s="571"/>
      <c r="X16" s="718">
        <f t="shared" si="0"/>
        <v>14</v>
      </c>
      <c r="Y16" s="718"/>
      <c r="Z16" s="718"/>
      <c r="AA16" s="474">
        <v>0</v>
      </c>
      <c r="AB16" s="571"/>
      <c r="AC16" s="718">
        <f t="shared" si="1"/>
        <v>1762</v>
      </c>
      <c r="AD16" s="718"/>
      <c r="AE16" s="719"/>
    </row>
    <row r="17" spans="2:31" ht="16.149999999999999" customHeight="1">
      <c r="B17" s="756"/>
      <c r="C17" s="726" t="s">
        <v>555</v>
      </c>
      <c r="D17" s="727"/>
      <c r="E17" s="727"/>
      <c r="F17" s="727"/>
      <c r="G17" s="727"/>
      <c r="H17" s="727"/>
      <c r="I17" s="716" t="s">
        <v>364</v>
      </c>
      <c r="J17" s="717"/>
      <c r="K17" s="474">
        <v>4</v>
      </c>
      <c r="L17" s="475"/>
      <c r="M17" s="572"/>
      <c r="N17" s="476">
        <v>0</v>
      </c>
      <c r="O17" s="571"/>
      <c r="P17" s="474">
        <v>0</v>
      </c>
      <c r="Q17" s="571"/>
      <c r="R17" s="474">
        <v>0</v>
      </c>
      <c r="S17" s="571"/>
      <c r="T17" s="474">
        <v>0</v>
      </c>
      <c r="U17" s="571"/>
      <c r="V17" s="474">
        <v>0</v>
      </c>
      <c r="W17" s="571"/>
      <c r="X17" s="718">
        <f t="shared" si="0"/>
        <v>0</v>
      </c>
      <c r="Y17" s="718"/>
      <c r="Z17" s="718"/>
      <c r="AA17" s="474">
        <v>0</v>
      </c>
      <c r="AB17" s="571"/>
      <c r="AC17" s="718">
        <f t="shared" si="1"/>
        <v>4</v>
      </c>
      <c r="AD17" s="718"/>
      <c r="AE17" s="719"/>
    </row>
    <row r="18" spans="2:31" ht="16.149999999999999" customHeight="1">
      <c r="B18" s="756"/>
      <c r="C18" s="714" t="s">
        <v>515</v>
      </c>
      <c r="D18" s="714"/>
      <c r="E18" s="714"/>
      <c r="F18" s="714"/>
      <c r="G18" s="714"/>
      <c r="H18" s="715"/>
      <c r="I18" s="716" t="s">
        <v>69</v>
      </c>
      <c r="J18" s="717"/>
      <c r="K18" s="474">
        <v>99</v>
      </c>
      <c r="L18" s="475"/>
      <c r="M18" s="572"/>
      <c r="N18" s="476">
        <v>0</v>
      </c>
      <c r="O18" s="571"/>
      <c r="P18" s="474">
        <v>0</v>
      </c>
      <c r="Q18" s="571"/>
      <c r="R18" s="474">
        <v>0</v>
      </c>
      <c r="S18" s="571"/>
      <c r="T18" s="474">
        <v>0</v>
      </c>
      <c r="U18" s="571"/>
      <c r="V18" s="474">
        <v>0</v>
      </c>
      <c r="W18" s="571"/>
      <c r="X18" s="718">
        <f t="shared" si="0"/>
        <v>0</v>
      </c>
      <c r="Y18" s="718"/>
      <c r="Z18" s="718"/>
      <c r="AA18" s="474">
        <v>0</v>
      </c>
      <c r="AB18" s="571"/>
      <c r="AC18" s="718">
        <f t="shared" si="1"/>
        <v>99</v>
      </c>
      <c r="AD18" s="718"/>
      <c r="AE18" s="719"/>
    </row>
    <row r="19" spans="2:31" ht="16.149999999999999" customHeight="1">
      <c r="B19" s="756"/>
      <c r="C19" s="723" t="s">
        <v>4</v>
      </c>
      <c r="D19" s="714" t="s">
        <v>511</v>
      </c>
      <c r="E19" s="714"/>
      <c r="F19" s="714"/>
      <c r="G19" s="714"/>
      <c r="H19" s="715"/>
      <c r="I19" s="716" t="s">
        <v>69</v>
      </c>
      <c r="J19" s="717"/>
      <c r="K19" s="474">
        <v>41910</v>
      </c>
      <c r="L19" s="475"/>
      <c r="M19" s="572"/>
      <c r="N19" s="476">
        <v>0</v>
      </c>
      <c r="O19" s="571"/>
      <c r="P19" s="474">
        <v>0</v>
      </c>
      <c r="Q19" s="571"/>
      <c r="R19" s="474">
        <v>0</v>
      </c>
      <c r="S19" s="571"/>
      <c r="T19" s="474">
        <v>0</v>
      </c>
      <c r="U19" s="571"/>
      <c r="V19" s="474">
        <v>4</v>
      </c>
      <c r="W19" s="571"/>
      <c r="X19" s="718">
        <f t="shared" si="0"/>
        <v>4</v>
      </c>
      <c r="Y19" s="718"/>
      <c r="Z19" s="718"/>
      <c r="AA19" s="474">
        <v>0</v>
      </c>
      <c r="AB19" s="571"/>
      <c r="AC19" s="718">
        <f>K19+X19-AA19</f>
        <v>41914</v>
      </c>
      <c r="AD19" s="718"/>
      <c r="AE19" s="719"/>
    </row>
    <row r="20" spans="2:31" ht="16.149999999999999" customHeight="1">
      <c r="B20" s="756"/>
      <c r="C20" s="724"/>
      <c r="D20" s="714" t="s">
        <v>410</v>
      </c>
      <c r="E20" s="714"/>
      <c r="F20" s="714"/>
      <c r="G20" s="714"/>
      <c r="H20" s="715"/>
      <c r="I20" s="716" t="s">
        <v>69</v>
      </c>
      <c r="J20" s="717"/>
      <c r="K20" s="474">
        <v>14520</v>
      </c>
      <c r="L20" s="475"/>
      <c r="M20" s="572"/>
      <c r="N20" s="476">
        <v>0</v>
      </c>
      <c r="O20" s="571"/>
      <c r="P20" s="474">
        <v>0</v>
      </c>
      <c r="Q20" s="571"/>
      <c r="R20" s="474">
        <v>0</v>
      </c>
      <c r="S20" s="571"/>
      <c r="T20" s="474">
        <v>0</v>
      </c>
      <c r="U20" s="571"/>
      <c r="V20" s="474">
        <v>0</v>
      </c>
      <c r="W20" s="571"/>
      <c r="X20" s="718">
        <f t="shared" si="0"/>
        <v>0</v>
      </c>
      <c r="Y20" s="718"/>
      <c r="Z20" s="718"/>
      <c r="AA20" s="474">
        <v>0</v>
      </c>
      <c r="AB20" s="571"/>
      <c r="AC20" s="718">
        <f t="shared" si="1"/>
        <v>14520</v>
      </c>
      <c r="AD20" s="718"/>
      <c r="AE20" s="719"/>
    </row>
    <row r="21" spans="2:31" ht="13.15" customHeight="1">
      <c r="B21" s="756"/>
      <c r="C21" s="724"/>
      <c r="D21" s="714" t="s">
        <v>556</v>
      </c>
      <c r="E21" s="714"/>
      <c r="F21" s="714"/>
      <c r="G21" s="714"/>
      <c r="H21" s="715"/>
      <c r="I21" s="716" t="s">
        <v>69</v>
      </c>
      <c r="J21" s="717"/>
      <c r="K21" s="474">
        <v>13489</v>
      </c>
      <c r="L21" s="475"/>
      <c r="M21" s="572"/>
      <c r="N21" s="476">
        <v>0</v>
      </c>
      <c r="O21" s="571"/>
      <c r="P21" s="474">
        <v>0</v>
      </c>
      <c r="Q21" s="571"/>
      <c r="R21" s="474">
        <v>0</v>
      </c>
      <c r="S21" s="571"/>
      <c r="T21" s="474">
        <v>0</v>
      </c>
      <c r="U21" s="571"/>
      <c r="V21" s="474">
        <v>0</v>
      </c>
      <c r="W21" s="571"/>
      <c r="X21" s="718">
        <f t="shared" si="0"/>
        <v>0</v>
      </c>
      <c r="Y21" s="718"/>
      <c r="Z21" s="718"/>
      <c r="AA21" s="474">
        <v>0</v>
      </c>
      <c r="AB21" s="571"/>
      <c r="AC21" s="718">
        <f t="shared" si="1"/>
        <v>13489</v>
      </c>
      <c r="AD21" s="718"/>
      <c r="AE21" s="719"/>
    </row>
    <row r="22" spans="2:31" ht="16.149999999999999" customHeight="1">
      <c r="B22" s="756"/>
      <c r="C22" s="725"/>
      <c r="D22" s="721" t="s">
        <v>191</v>
      </c>
      <c r="E22" s="721"/>
      <c r="F22" s="721"/>
      <c r="G22" s="721"/>
      <c r="H22" s="659"/>
      <c r="I22" s="716" t="s">
        <v>69</v>
      </c>
      <c r="J22" s="717"/>
      <c r="K22" s="474">
        <v>69919</v>
      </c>
      <c r="L22" s="475"/>
      <c r="M22" s="572"/>
      <c r="N22" s="476">
        <v>0</v>
      </c>
      <c r="O22" s="571"/>
      <c r="P22" s="474">
        <f>SUM(P19:Q21)</f>
        <v>0</v>
      </c>
      <c r="Q22" s="571"/>
      <c r="R22" s="474">
        <v>0</v>
      </c>
      <c r="S22" s="571"/>
      <c r="T22" s="474">
        <v>0</v>
      </c>
      <c r="U22" s="571"/>
      <c r="V22" s="474">
        <v>4</v>
      </c>
      <c r="W22" s="571"/>
      <c r="X22" s="718">
        <f t="shared" si="0"/>
        <v>4</v>
      </c>
      <c r="Y22" s="718"/>
      <c r="Z22" s="718"/>
      <c r="AA22" s="474">
        <v>0</v>
      </c>
      <c r="AB22" s="571"/>
      <c r="AC22" s="718">
        <f t="shared" si="1"/>
        <v>69923</v>
      </c>
      <c r="AD22" s="718"/>
      <c r="AE22" s="719"/>
    </row>
    <row r="23" spans="2:31" ht="16.149999999999999" customHeight="1">
      <c r="B23" s="756"/>
      <c r="C23" s="659" t="s">
        <v>512</v>
      </c>
      <c r="D23" s="720"/>
      <c r="E23" s="720"/>
      <c r="F23" s="720"/>
      <c r="G23" s="720"/>
      <c r="H23" s="720"/>
      <c r="I23" s="716" t="s">
        <v>364</v>
      </c>
      <c r="J23" s="717"/>
      <c r="K23" s="474">
        <v>22534</v>
      </c>
      <c r="L23" s="475"/>
      <c r="M23" s="572"/>
      <c r="N23" s="476">
        <v>507</v>
      </c>
      <c r="O23" s="571"/>
      <c r="P23" s="474">
        <v>193</v>
      </c>
      <c r="Q23" s="571"/>
      <c r="R23" s="474">
        <v>0</v>
      </c>
      <c r="S23" s="571"/>
      <c r="T23" s="474">
        <v>0</v>
      </c>
      <c r="U23" s="571"/>
      <c r="V23" s="718">
        <v>6</v>
      </c>
      <c r="W23" s="718"/>
      <c r="X23" s="718">
        <f t="shared" si="0"/>
        <v>706</v>
      </c>
      <c r="Y23" s="718"/>
      <c r="Z23" s="718"/>
      <c r="AA23" s="474">
        <v>313</v>
      </c>
      <c r="AB23" s="571"/>
      <c r="AC23" s="718">
        <f t="shared" si="1"/>
        <v>22927</v>
      </c>
      <c r="AD23" s="718"/>
      <c r="AE23" s="719"/>
    </row>
    <row r="24" spans="2:31" ht="16.149999999999999" customHeight="1">
      <c r="B24" s="756"/>
      <c r="C24" s="714" t="s">
        <v>54</v>
      </c>
      <c r="D24" s="714"/>
      <c r="E24" s="714"/>
      <c r="F24" s="714"/>
      <c r="G24" s="714"/>
      <c r="H24" s="715"/>
      <c r="I24" s="716" t="s">
        <v>70</v>
      </c>
      <c r="J24" s="717"/>
      <c r="K24" s="474">
        <v>4309</v>
      </c>
      <c r="L24" s="475"/>
      <c r="M24" s="572"/>
      <c r="N24" s="722">
        <v>0</v>
      </c>
      <c r="O24" s="571"/>
      <c r="P24" s="474">
        <v>0</v>
      </c>
      <c r="Q24" s="571"/>
      <c r="R24" s="474">
        <v>0</v>
      </c>
      <c r="S24" s="571"/>
      <c r="T24" s="474">
        <v>0</v>
      </c>
      <c r="U24" s="571"/>
      <c r="V24" s="718">
        <v>0</v>
      </c>
      <c r="W24" s="718"/>
      <c r="X24" s="718">
        <f t="shared" si="0"/>
        <v>0</v>
      </c>
      <c r="Y24" s="718"/>
      <c r="Z24" s="718"/>
      <c r="AA24" s="474">
        <v>0</v>
      </c>
      <c r="AB24" s="571"/>
      <c r="AC24" s="718">
        <f t="shared" si="1"/>
        <v>4309</v>
      </c>
      <c r="AD24" s="718"/>
      <c r="AE24" s="719"/>
    </row>
    <row r="25" spans="2:31" ht="16.149999999999999" customHeight="1">
      <c r="B25" s="757"/>
      <c r="C25" s="714" t="s">
        <v>55</v>
      </c>
      <c r="D25" s="714"/>
      <c r="E25" s="714"/>
      <c r="F25" s="714"/>
      <c r="G25" s="714"/>
      <c r="H25" s="715"/>
      <c r="I25" s="716" t="s">
        <v>16</v>
      </c>
      <c r="J25" s="717"/>
      <c r="K25" s="474">
        <v>3508</v>
      </c>
      <c r="L25" s="475"/>
      <c r="M25" s="572"/>
      <c r="N25" s="476">
        <v>0</v>
      </c>
      <c r="O25" s="571"/>
      <c r="P25" s="474">
        <v>0</v>
      </c>
      <c r="Q25" s="571"/>
      <c r="R25" s="474">
        <v>0</v>
      </c>
      <c r="S25" s="571"/>
      <c r="T25" s="474">
        <v>0</v>
      </c>
      <c r="U25" s="571"/>
      <c r="V25" s="718">
        <v>0</v>
      </c>
      <c r="W25" s="718"/>
      <c r="X25" s="718">
        <f t="shared" si="0"/>
        <v>0</v>
      </c>
      <c r="Y25" s="718"/>
      <c r="Z25" s="718"/>
      <c r="AA25" s="474">
        <v>0</v>
      </c>
      <c r="AB25" s="571"/>
      <c r="AC25" s="718">
        <f t="shared" si="1"/>
        <v>3508</v>
      </c>
      <c r="AD25" s="718"/>
      <c r="AE25" s="719"/>
    </row>
    <row r="26" spans="2:31" ht="16.149999999999999" customHeight="1" thickBot="1">
      <c r="B26" s="709" t="s">
        <v>50</v>
      </c>
      <c r="C26" s="710"/>
      <c r="D26" s="710"/>
      <c r="E26" s="710"/>
      <c r="F26" s="710"/>
      <c r="G26" s="710"/>
      <c r="H26" s="710"/>
      <c r="I26" s="710"/>
      <c r="J26" s="711"/>
      <c r="K26" s="693">
        <v>113131</v>
      </c>
      <c r="L26" s="690"/>
      <c r="M26" s="712"/>
      <c r="N26" s="713">
        <f>SUM(N13,N14:O18,N22,N23:O25)</f>
        <v>507</v>
      </c>
      <c r="O26" s="691"/>
      <c r="P26" s="691">
        <f>SUM(P13,P14:Q18,P22,P23:Q25)</f>
        <v>405</v>
      </c>
      <c r="Q26" s="692"/>
      <c r="R26" s="692">
        <f t="shared" ref="R26" si="5">SUM(R13,R14:S18,R22,R23:S25)</f>
        <v>0</v>
      </c>
      <c r="S26" s="692"/>
      <c r="T26" s="690">
        <f t="shared" ref="T26" si="6">SUM(T13,T14:U18,T22,T23:U25)</f>
        <v>0</v>
      </c>
      <c r="U26" s="691"/>
      <c r="V26" s="690">
        <f t="shared" ref="V26" si="7">SUM(V13,V14:W18,V22,V23:W25)</f>
        <v>22</v>
      </c>
      <c r="W26" s="691"/>
      <c r="X26" s="692">
        <f t="shared" si="0"/>
        <v>934</v>
      </c>
      <c r="Y26" s="692"/>
      <c r="Z26" s="692"/>
      <c r="AA26" s="693">
        <f>SUM(AA13,AA14:AB18,AA22,AA23:AB25)</f>
        <v>313</v>
      </c>
      <c r="AB26" s="691"/>
      <c r="AC26" s="692">
        <f>K26+X26-AA26</f>
        <v>113752</v>
      </c>
      <c r="AD26" s="692"/>
      <c r="AE26" s="694"/>
    </row>
    <row r="27" spans="2:31" ht="16.149999999999999" customHeight="1"/>
    <row r="28" spans="2:31" s="10" customFormat="1" ht="20.100000000000001" customHeight="1">
      <c r="B28" s="10" t="s">
        <v>230</v>
      </c>
    </row>
    <row r="29" spans="2:31" s="10" customFormat="1" ht="5.0999999999999996" customHeight="1" thickBot="1"/>
    <row r="30" spans="2:31" s="10" customFormat="1" ht="16.149999999999999" customHeight="1">
      <c r="B30" s="695" t="s">
        <v>206</v>
      </c>
      <c r="C30" s="696"/>
      <c r="D30" s="696"/>
      <c r="E30" s="696"/>
      <c r="F30" s="696"/>
      <c r="G30" s="696"/>
      <c r="H30" s="696"/>
      <c r="I30" s="696"/>
      <c r="J30" s="696"/>
      <c r="K30" s="696"/>
      <c r="L30" s="696"/>
      <c r="M30" s="697"/>
      <c r="N30" s="701" t="s">
        <v>717</v>
      </c>
      <c r="O30" s="702"/>
      <c r="P30" s="702"/>
      <c r="Q30" s="702"/>
      <c r="R30" s="702"/>
      <c r="S30" s="695" t="s">
        <v>208</v>
      </c>
      <c r="T30" s="696"/>
      <c r="U30" s="696"/>
      <c r="V30" s="697"/>
      <c r="W30" s="703" t="s">
        <v>209</v>
      </c>
      <c r="X30" s="696"/>
      <c r="Y30" s="696"/>
      <c r="Z30" s="697"/>
      <c r="AA30" s="701" t="s">
        <v>718</v>
      </c>
      <c r="AB30" s="702"/>
      <c r="AC30" s="702"/>
      <c r="AD30" s="702"/>
      <c r="AE30" s="705"/>
    </row>
    <row r="31" spans="2:31" s="10" customFormat="1" ht="16.149999999999999" customHeight="1">
      <c r="B31" s="698"/>
      <c r="C31" s="699"/>
      <c r="D31" s="699"/>
      <c r="E31" s="699"/>
      <c r="F31" s="699"/>
      <c r="G31" s="699"/>
      <c r="H31" s="699"/>
      <c r="I31" s="699"/>
      <c r="J31" s="699"/>
      <c r="K31" s="699"/>
      <c r="L31" s="699"/>
      <c r="M31" s="700"/>
      <c r="N31" s="706" t="s">
        <v>60</v>
      </c>
      <c r="O31" s="707"/>
      <c r="P31" s="707"/>
      <c r="Q31" s="707"/>
      <c r="R31" s="707"/>
      <c r="S31" s="698"/>
      <c r="T31" s="699"/>
      <c r="U31" s="699"/>
      <c r="V31" s="700"/>
      <c r="W31" s="704"/>
      <c r="X31" s="699"/>
      <c r="Y31" s="699"/>
      <c r="Z31" s="700"/>
      <c r="AA31" s="706" t="s">
        <v>60</v>
      </c>
      <c r="AB31" s="707"/>
      <c r="AC31" s="707"/>
      <c r="AD31" s="707"/>
      <c r="AE31" s="708"/>
    </row>
    <row r="32" spans="2:31" s="10" customFormat="1" ht="16.149999999999999" customHeight="1">
      <c r="B32" s="677" t="s">
        <v>207</v>
      </c>
      <c r="C32" s="678"/>
      <c r="D32" s="683" t="s">
        <v>87</v>
      </c>
      <c r="E32" s="684"/>
      <c r="F32" s="684"/>
      <c r="G32" s="684"/>
      <c r="H32" s="684"/>
      <c r="I32" s="684"/>
      <c r="J32" s="684"/>
      <c r="K32" s="684"/>
      <c r="L32" s="685" t="s">
        <v>61</v>
      </c>
      <c r="M32" s="686"/>
      <c r="N32" s="664">
        <v>23</v>
      </c>
      <c r="O32" s="665"/>
      <c r="P32" s="665"/>
      <c r="Q32" s="665"/>
      <c r="R32" s="666"/>
      <c r="S32" s="664">
        <v>0</v>
      </c>
      <c r="T32" s="665"/>
      <c r="U32" s="665"/>
      <c r="V32" s="668"/>
      <c r="W32" s="664">
        <v>0</v>
      </c>
      <c r="X32" s="665"/>
      <c r="Y32" s="665"/>
      <c r="Z32" s="668"/>
      <c r="AA32" s="664">
        <v>23</v>
      </c>
      <c r="AB32" s="665"/>
      <c r="AC32" s="665"/>
      <c r="AD32" s="665"/>
      <c r="AE32" s="666"/>
    </row>
    <row r="33" spans="2:31" s="10" customFormat="1" ht="16.149999999999999" customHeight="1">
      <c r="B33" s="679"/>
      <c r="C33" s="680"/>
      <c r="D33" s="683" t="s">
        <v>186</v>
      </c>
      <c r="E33" s="684"/>
      <c r="F33" s="684"/>
      <c r="G33" s="684"/>
      <c r="H33" s="684"/>
      <c r="I33" s="684"/>
      <c r="J33" s="684"/>
      <c r="K33" s="684"/>
      <c r="L33" s="685" t="s">
        <v>61</v>
      </c>
      <c r="M33" s="686"/>
      <c r="N33" s="664">
        <v>1</v>
      </c>
      <c r="O33" s="665"/>
      <c r="P33" s="665"/>
      <c r="Q33" s="665"/>
      <c r="R33" s="666"/>
      <c r="S33" s="667">
        <v>0</v>
      </c>
      <c r="T33" s="665"/>
      <c r="U33" s="665"/>
      <c r="V33" s="668"/>
      <c r="W33" s="664">
        <v>0</v>
      </c>
      <c r="X33" s="665"/>
      <c r="Y33" s="665"/>
      <c r="Z33" s="668"/>
      <c r="AA33" s="664">
        <v>1</v>
      </c>
      <c r="AB33" s="665"/>
      <c r="AC33" s="665"/>
      <c r="AD33" s="665"/>
      <c r="AE33" s="666"/>
    </row>
    <row r="34" spans="2:31" s="10" customFormat="1" ht="16.149999999999999" customHeight="1">
      <c r="B34" s="679"/>
      <c r="C34" s="680"/>
      <c r="D34" s="683" t="s">
        <v>62</v>
      </c>
      <c r="E34" s="684"/>
      <c r="F34" s="684"/>
      <c r="G34" s="684"/>
      <c r="H34" s="684"/>
      <c r="I34" s="684"/>
      <c r="J34" s="684"/>
      <c r="K34" s="684"/>
      <c r="L34" s="685" t="s">
        <v>61</v>
      </c>
      <c r="M34" s="686"/>
      <c r="N34" s="664">
        <v>1</v>
      </c>
      <c r="O34" s="665"/>
      <c r="P34" s="665"/>
      <c r="Q34" s="665"/>
      <c r="R34" s="666"/>
      <c r="S34" s="667">
        <v>0</v>
      </c>
      <c r="T34" s="665"/>
      <c r="U34" s="665"/>
      <c r="V34" s="668"/>
      <c r="W34" s="664">
        <v>0</v>
      </c>
      <c r="X34" s="665"/>
      <c r="Y34" s="665"/>
      <c r="Z34" s="668"/>
      <c r="AA34" s="664">
        <v>1</v>
      </c>
      <c r="AB34" s="665"/>
      <c r="AC34" s="665"/>
      <c r="AD34" s="665"/>
      <c r="AE34" s="666"/>
    </row>
    <row r="35" spans="2:31" s="10" customFormat="1" ht="16.149999999999999" customHeight="1">
      <c r="B35" s="679"/>
      <c r="C35" s="680"/>
      <c r="D35" s="683" t="s">
        <v>63</v>
      </c>
      <c r="E35" s="684"/>
      <c r="F35" s="684"/>
      <c r="G35" s="684"/>
      <c r="H35" s="684"/>
      <c r="I35" s="684"/>
      <c r="J35" s="684"/>
      <c r="K35" s="684"/>
      <c r="L35" s="685" t="s">
        <v>61</v>
      </c>
      <c r="M35" s="686"/>
      <c r="N35" s="664">
        <v>7</v>
      </c>
      <c r="O35" s="665"/>
      <c r="P35" s="665"/>
      <c r="Q35" s="665"/>
      <c r="R35" s="666"/>
      <c r="S35" s="667">
        <v>0</v>
      </c>
      <c r="T35" s="665"/>
      <c r="U35" s="665"/>
      <c r="V35" s="668"/>
      <c r="W35" s="664">
        <v>0</v>
      </c>
      <c r="X35" s="665"/>
      <c r="Y35" s="665"/>
      <c r="Z35" s="668"/>
      <c r="AA35" s="664">
        <v>7</v>
      </c>
      <c r="AB35" s="665"/>
      <c r="AC35" s="665"/>
      <c r="AD35" s="665"/>
      <c r="AE35" s="666"/>
    </row>
    <row r="36" spans="2:31" s="10" customFormat="1" ht="16.149999999999999" customHeight="1">
      <c r="B36" s="679"/>
      <c r="C36" s="680"/>
      <c r="D36" s="683" t="s">
        <v>8</v>
      </c>
      <c r="E36" s="684"/>
      <c r="F36" s="684"/>
      <c r="G36" s="684"/>
      <c r="H36" s="684"/>
      <c r="I36" s="684"/>
      <c r="J36" s="684"/>
      <c r="K36" s="684"/>
      <c r="L36" s="685" t="s">
        <v>51</v>
      </c>
      <c r="M36" s="686"/>
      <c r="N36" s="664">
        <v>2</v>
      </c>
      <c r="O36" s="665"/>
      <c r="P36" s="665"/>
      <c r="Q36" s="665"/>
      <c r="R36" s="666"/>
      <c r="S36" s="667">
        <v>0</v>
      </c>
      <c r="T36" s="665"/>
      <c r="U36" s="665"/>
      <c r="V36" s="668"/>
      <c r="W36" s="664">
        <v>0</v>
      </c>
      <c r="X36" s="665"/>
      <c r="Y36" s="665"/>
      <c r="Z36" s="668"/>
      <c r="AA36" s="664">
        <v>2</v>
      </c>
      <c r="AB36" s="665"/>
      <c r="AC36" s="665"/>
      <c r="AD36" s="665"/>
      <c r="AE36" s="666"/>
    </row>
    <row r="37" spans="2:31" s="10" customFormat="1" ht="16.149999999999999" customHeight="1">
      <c r="B37" s="679"/>
      <c r="C37" s="680"/>
      <c r="D37" s="687" t="s">
        <v>73</v>
      </c>
      <c r="E37" s="688"/>
      <c r="F37" s="688"/>
      <c r="G37" s="688"/>
      <c r="H37" s="688"/>
      <c r="I37" s="688"/>
      <c r="J37" s="688"/>
      <c r="K37" s="688"/>
      <c r="L37" s="685" t="s">
        <v>61</v>
      </c>
      <c r="M37" s="686"/>
      <c r="N37" s="664">
        <v>5</v>
      </c>
      <c r="O37" s="665"/>
      <c r="P37" s="665"/>
      <c r="Q37" s="665"/>
      <c r="R37" s="666"/>
      <c r="S37" s="667">
        <v>0</v>
      </c>
      <c r="T37" s="665"/>
      <c r="U37" s="665"/>
      <c r="V37" s="668"/>
      <c r="W37" s="664">
        <v>0</v>
      </c>
      <c r="X37" s="665"/>
      <c r="Y37" s="665"/>
      <c r="Z37" s="668"/>
      <c r="AA37" s="664">
        <v>5</v>
      </c>
      <c r="AB37" s="665"/>
      <c r="AC37" s="665"/>
      <c r="AD37" s="665"/>
      <c r="AE37" s="666"/>
    </row>
    <row r="38" spans="2:31" s="10" customFormat="1" ht="16.149999999999999" customHeight="1">
      <c r="B38" s="679"/>
      <c r="C38" s="680"/>
      <c r="D38" s="683" t="s">
        <v>74</v>
      </c>
      <c r="E38" s="684"/>
      <c r="F38" s="684"/>
      <c r="G38" s="684"/>
      <c r="H38" s="684"/>
      <c r="I38" s="684"/>
      <c r="J38" s="684"/>
      <c r="K38" s="684"/>
      <c r="L38" s="685" t="s">
        <v>61</v>
      </c>
      <c r="M38" s="686"/>
      <c r="N38" s="664">
        <v>2</v>
      </c>
      <c r="O38" s="665"/>
      <c r="P38" s="665"/>
      <c r="Q38" s="665"/>
      <c r="R38" s="666"/>
      <c r="S38" s="667">
        <v>0</v>
      </c>
      <c r="T38" s="665"/>
      <c r="U38" s="665"/>
      <c r="V38" s="668"/>
      <c r="W38" s="664">
        <v>0</v>
      </c>
      <c r="X38" s="665"/>
      <c r="Y38" s="665"/>
      <c r="Z38" s="668"/>
      <c r="AA38" s="664">
        <v>2</v>
      </c>
      <c r="AB38" s="665"/>
      <c r="AC38" s="665"/>
      <c r="AD38" s="665"/>
      <c r="AE38" s="666"/>
    </row>
    <row r="39" spans="2:31" s="10" customFormat="1" ht="16.149999999999999" customHeight="1">
      <c r="B39" s="679"/>
      <c r="C39" s="680"/>
      <c r="D39" s="683" t="s">
        <v>75</v>
      </c>
      <c r="E39" s="684"/>
      <c r="F39" s="684"/>
      <c r="G39" s="684"/>
      <c r="H39" s="684"/>
      <c r="I39" s="684"/>
      <c r="J39" s="684"/>
      <c r="K39" s="684"/>
      <c r="L39" s="685" t="s">
        <v>61</v>
      </c>
      <c r="M39" s="686"/>
      <c r="N39" s="664">
        <v>2</v>
      </c>
      <c r="O39" s="665"/>
      <c r="P39" s="665"/>
      <c r="Q39" s="665"/>
      <c r="R39" s="666"/>
      <c r="S39" s="667">
        <v>0</v>
      </c>
      <c r="T39" s="665"/>
      <c r="U39" s="665"/>
      <c r="V39" s="668"/>
      <c r="W39" s="664">
        <v>0</v>
      </c>
      <c r="X39" s="665"/>
      <c r="Y39" s="665"/>
      <c r="Z39" s="668"/>
      <c r="AA39" s="664">
        <v>2</v>
      </c>
      <c r="AB39" s="665"/>
      <c r="AC39" s="665"/>
      <c r="AD39" s="665"/>
      <c r="AE39" s="666"/>
    </row>
    <row r="40" spans="2:31" s="10" customFormat="1" ht="16.149999999999999" customHeight="1">
      <c r="B40" s="679"/>
      <c r="C40" s="680"/>
      <c r="D40" s="687" t="s">
        <v>5</v>
      </c>
      <c r="E40" s="688"/>
      <c r="F40" s="688"/>
      <c r="G40" s="688"/>
      <c r="H40" s="688"/>
      <c r="I40" s="688"/>
      <c r="J40" s="688"/>
      <c r="K40" s="688"/>
      <c r="L40" s="685" t="s">
        <v>61</v>
      </c>
      <c r="M40" s="686"/>
      <c r="N40" s="664">
        <v>2</v>
      </c>
      <c r="O40" s="665"/>
      <c r="P40" s="665"/>
      <c r="Q40" s="665"/>
      <c r="R40" s="666"/>
      <c r="S40" s="667">
        <v>0</v>
      </c>
      <c r="T40" s="665"/>
      <c r="U40" s="665"/>
      <c r="V40" s="668"/>
      <c r="W40" s="664">
        <v>0</v>
      </c>
      <c r="X40" s="665"/>
      <c r="Y40" s="665"/>
      <c r="Z40" s="668"/>
      <c r="AA40" s="664">
        <v>2</v>
      </c>
      <c r="AB40" s="665"/>
      <c r="AC40" s="665"/>
      <c r="AD40" s="665"/>
      <c r="AE40" s="666"/>
    </row>
    <row r="41" spans="2:31" s="10" customFormat="1" ht="16.149999999999999" customHeight="1">
      <c r="B41" s="679"/>
      <c r="C41" s="680"/>
      <c r="D41" s="683" t="s">
        <v>76</v>
      </c>
      <c r="E41" s="684"/>
      <c r="F41" s="684"/>
      <c r="G41" s="684"/>
      <c r="H41" s="684"/>
      <c r="I41" s="684"/>
      <c r="J41" s="684"/>
      <c r="K41" s="684"/>
      <c r="L41" s="685" t="s">
        <v>61</v>
      </c>
      <c r="M41" s="686"/>
      <c r="N41" s="664">
        <v>7</v>
      </c>
      <c r="O41" s="665"/>
      <c r="P41" s="665"/>
      <c r="Q41" s="665"/>
      <c r="R41" s="666"/>
      <c r="S41" s="667">
        <v>0</v>
      </c>
      <c r="T41" s="665"/>
      <c r="U41" s="665"/>
      <c r="V41" s="668"/>
      <c r="W41" s="664">
        <v>0</v>
      </c>
      <c r="X41" s="665"/>
      <c r="Y41" s="665"/>
      <c r="Z41" s="668"/>
      <c r="AA41" s="664">
        <v>7</v>
      </c>
      <c r="AB41" s="665"/>
      <c r="AC41" s="665"/>
      <c r="AD41" s="665"/>
      <c r="AE41" s="666"/>
    </row>
    <row r="42" spans="2:31" s="10" customFormat="1" ht="16.149999999999999" customHeight="1">
      <c r="B42" s="679"/>
      <c r="C42" s="680"/>
      <c r="D42" s="687" t="s">
        <v>77</v>
      </c>
      <c r="E42" s="688"/>
      <c r="F42" s="688"/>
      <c r="G42" s="688"/>
      <c r="H42" s="688"/>
      <c r="I42" s="688"/>
      <c r="J42" s="688"/>
      <c r="K42" s="688"/>
      <c r="L42" s="685" t="s">
        <v>61</v>
      </c>
      <c r="M42" s="686"/>
      <c r="N42" s="664">
        <v>3</v>
      </c>
      <c r="O42" s="665"/>
      <c r="P42" s="665"/>
      <c r="Q42" s="665"/>
      <c r="R42" s="666"/>
      <c r="S42" s="667">
        <v>0</v>
      </c>
      <c r="T42" s="665"/>
      <c r="U42" s="665"/>
      <c r="V42" s="668"/>
      <c r="W42" s="664">
        <v>0</v>
      </c>
      <c r="X42" s="665"/>
      <c r="Y42" s="665"/>
      <c r="Z42" s="668"/>
      <c r="AA42" s="664">
        <v>3</v>
      </c>
      <c r="AB42" s="665"/>
      <c r="AC42" s="665"/>
      <c r="AD42" s="665"/>
      <c r="AE42" s="666"/>
    </row>
    <row r="43" spans="2:31" s="10" customFormat="1" ht="16.149999999999999" customHeight="1">
      <c r="B43" s="679"/>
      <c r="C43" s="680"/>
      <c r="D43" s="683" t="s">
        <v>78</v>
      </c>
      <c r="E43" s="684"/>
      <c r="F43" s="684"/>
      <c r="G43" s="684"/>
      <c r="H43" s="684"/>
      <c r="I43" s="684"/>
      <c r="J43" s="684"/>
      <c r="K43" s="684"/>
      <c r="L43" s="685" t="s">
        <v>61</v>
      </c>
      <c r="M43" s="686"/>
      <c r="N43" s="664">
        <v>3</v>
      </c>
      <c r="O43" s="665"/>
      <c r="P43" s="665"/>
      <c r="Q43" s="665"/>
      <c r="R43" s="666"/>
      <c r="S43" s="667">
        <v>0</v>
      </c>
      <c r="T43" s="665"/>
      <c r="U43" s="665"/>
      <c r="V43" s="668"/>
      <c r="W43" s="664">
        <v>0</v>
      </c>
      <c r="X43" s="665"/>
      <c r="Y43" s="665"/>
      <c r="Z43" s="668"/>
      <c r="AA43" s="664">
        <v>3</v>
      </c>
      <c r="AB43" s="665"/>
      <c r="AC43" s="665"/>
      <c r="AD43" s="665"/>
      <c r="AE43" s="666"/>
    </row>
    <row r="44" spans="2:31" s="10" customFormat="1" ht="16.149999999999999" customHeight="1">
      <c r="B44" s="679"/>
      <c r="C44" s="680"/>
      <c r="D44" s="683" t="s">
        <v>64</v>
      </c>
      <c r="E44" s="684"/>
      <c r="F44" s="684"/>
      <c r="G44" s="684"/>
      <c r="H44" s="684"/>
      <c r="I44" s="684"/>
      <c r="J44" s="684"/>
      <c r="K44" s="684"/>
      <c r="L44" s="685" t="s">
        <v>61</v>
      </c>
      <c r="M44" s="686"/>
      <c r="N44" s="664">
        <v>2</v>
      </c>
      <c r="O44" s="665"/>
      <c r="P44" s="665"/>
      <c r="Q44" s="665"/>
      <c r="R44" s="666"/>
      <c r="S44" s="667">
        <v>0</v>
      </c>
      <c r="T44" s="665"/>
      <c r="U44" s="665"/>
      <c r="V44" s="668"/>
      <c r="W44" s="664">
        <v>0</v>
      </c>
      <c r="X44" s="665"/>
      <c r="Y44" s="665"/>
      <c r="Z44" s="668"/>
      <c r="AA44" s="664">
        <v>2</v>
      </c>
      <c r="AB44" s="665"/>
      <c r="AC44" s="665"/>
      <c r="AD44" s="665"/>
      <c r="AE44" s="666"/>
    </row>
    <row r="45" spans="2:31" s="10" customFormat="1" ht="16.149999999999999" customHeight="1">
      <c r="B45" s="679"/>
      <c r="C45" s="680"/>
      <c r="D45" s="683" t="s">
        <v>79</v>
      </c>
      <c r="E45" s="684"/>
      <c r="F45" s="684"/>
      <c r="G45" s="684"/>
      <c r="H45" s="684"/>
      <c r="I45" s="684"/>
      <c r="J45" s="684"/>
      <c r="K45" s="684"/>
      <c r="L45" s="685" t="s">
        <v>61</v>
      </c>
      <c r="M45" s="686"/>
      <c r="N45" s="664">
        <v>5</v>
      </c>
      <c r="O45" s="665"/>
      <c r="P45" s="665"/>
      <c r="Q45" s="665"/>
      <c r="R45" s="666"/>
      <c r="S45" s="667">
        <v>0</v>
      </c>
      <c r="T45" s="665"/>
      <c r="U45" s="665"/>
      <c r="V45" s="668"/>
      <c r="W45" s="664">
        <v>0</v>
      </c>
      <c r="X45" s="665"/>
      <c r="Y45" s="665"/>
      <c r="Z45" s="668"/>
      <c r="AA45" s="664">
        <v>5</v>
      </c>
      <c r="AB45" s="665"/>
      <c r="AC45" s="665"/>
      <c r="AD45" s="665"/>
      <c r="AE45" s="666"/>
    </row>
    <row r="46" spans="2:31" s="10" customFormat="1" ht="16.149999999999999" customHeight="1">
      <c r="B46" s="679"/>
      <c r="C46" s="680"/>
      <c r="D46" s="683" t="s">
        <v>65</v>
      </c>
      <c r="E46" s="684"/>
      <c r="F46" s="684"/>
      <c r="G46" s="684"/>
      <c r="H46" s="684"/>
      <c r="I46" s="684"/>
      <c r="J46" s="684"/>
      <c r="K46" s="684"/>
      <c r="L46" s="685" t="s">
        <v>61</v>
      </c>
      <c r="M46" s="686"/>
      <c r="N46" s="664">
        <v>0</v>
      </c>
      <c r="O46" s="665"/>
      <c r="P46" s="665"/>
      <c r="Q46" s="665"/>
      <c r="R46" s="666"/>
      <c r="S46" s="667">
        <v>0</v>
      </c>
      <c r="T46" s="665"/>
      <c r="U46" s="665"/>
      <c r="V46" s="668"/>
      <c r="W46" s="664">
        <v>0</v>
      </c>
      <c r="X46" s="665"/>
      <c r="Y46" s="665"/>
      <c r="Z46" s="668"/>
      <c r="AA46" s="664">
        <v>0</v>
      </c>
      <c r="AB46" s="665"/>
      <c r="AC46" s="665"/>
      <c r="AD46" s="665"/>
      <c r="AE46" s="666"/>
    </row>
    <row r="47" spans="2:31" s="10" customFormat="1" ht="16.149999999999999" customHeight="1">
      <c r="B47" s="681"/>
      <c r="C47" s="682"/>
      <c r="D47" s="661" t="s">
        <v>34</v>
      </c>
      <c r="E47" s="662"/>
      <c r="F47" s="662"/>
      <c r="G47" s="662"/>
      <c r="H47" s="662"/>
      <c r="I47" s="662"/>
      <c r="J47" s="662"/>
      <c r="K47" s="662"/>
      <c r="L47" s="662"/>
      <c r="M47" s="663"/>
      <c r="N47" s="664">
        <v>4</v>
      </c>
      <c r="O47" s="665"/>
      <c r="P47" s="665"/>
      <c r="Q47" s="665"/>
      <c r="R47" s="666"/>
      <c r="S47" s="667">
        <v>0</v>
      </c>
      <c r="T47" s="665"/>
      <c r="U47" s="665"/>
      <c r="V47" s="668"/>
      <c r="W47" s="664">
        <v>0</v>
      </c>
      <c r="X47" s="665"/>
      <c r="Y47" s="665"/>
      <c r="Z47" s="668"/>
      <c r="AA47" s="664">
        <v>4</v>
      </c>
      <c r="AB47" s="665"/>
      <c r="AC47" s="665"/>
      <c r="AD47" s="665"/>
      <c r="AE47" s="666"/>
    </row>
    <row r="48" spans="2:31" s="10" customFormat="1" ht="16.149999999999999" customHeight="1" thickBot="1">
      <c r="B48" s="669" t="s">
        <v>50</v>
      </c>
      <c r="C48" s="670"/>
      <c r="D48" s="670"/>
      <c r="E48" s="670"/>
      <c r="F48" s="670"/>
      <c r="G48" s="670"/>
      <c r="H48" s="670"/>
      <c r="I48" s="670"/>
      <c r="J48" s="670"/>
      <c r="K48" s="670"/>
      <c r="L48" s="670"/>
      <c r="M48" s="671"/>
      <c r="N48" s="672">
        <f>SUM(N32:R47)</f>
        <v>69</v>
      </c>
      <c r="O48" s="673"/>
      <c r="P48" s="673"/>
      <c r="Q48" s="673"/>
      <c r="R48" s="674"/>
      <c r="S48" s="675">
        <v>0</v>
      </c>
      <c r="T48" s="673"/>
      <c r="U48" s="673"/>
      <c r="V48" s="676"/>
      <c r="W48" s="672">
        <f>SUM(W32:Z47)</f>
        <v>0</v>
      </c>
      <c r="X48" s="673"/>
      <c r="Y48" s="673"/>
      <c r="Z48" s="676"/>
      <c r="AA48" s="672">
        <f>N48+S48-W48</f>
        <v>69</v>
      </c>
      <c r="AB48" s="673"/>
      <c r="AC48" s="673"/>
      <c r="AD48" s="673"/>
      <c r="AE48" s="674"/>
    </row>
    <row r="49" spans="27:31" s="10" customFormat="1" ht="12.4" customHeight="1">
      <c r="AA49" s="46"/>
      <c r="AB49" s="46"/>
      <c r="AC49" s="46"/>
      <c r="AD49" s="46"/>
      <c r="AE49" s="46"/>
    </row>
  </sheetData>
  <mergeCells count="342">
    <mergeCell ref="T6:U6"/>
    <mergeCell ref="V6:W6"/>
    <mergeCell ref="D8:H8"/>
    <mergeCell ref="I8:J8"/>
    <mergeCell ref="K8:M8"/>
    <mergeCell ref="N8:O8"/>
    <mergeCell ref="P8:Q8"/>
    <mergeCell ref="X6:Z6"/>
    <mergeCell ref="B5:J6"/>
    <mergeCell ref="K5:M6"/>
    <mergeCell ref="N5:Z5"/>
    <mergeCell ref="AA5:AB6"/>
    <mergeCell ref="AC5:AE6"/>
    <mergeCell ref="N6:O6"/>
    <mergeCell ref="P6:Q6"/>
    <mergeCell ref="R6:S6"/>
    <mergeCell ref="V8:W8"/>
    <mergeCell ref="X8:Z8"/>
    <mergeCell ref="AA8:AB8"/>
    <mergeCell ref="AC8:AE8"/>
    <mergeCell ref="V7:W7"/>
    <mergeCell ref="X7:Z7"/>
    <mergeCell ref="B7:B25"/>
    <mergeCell ref="AA7:AB7"/>
    <mergeCell ref="AC11:AE11"/>
    <mergeCell ref="I11:J11"/>
    <mergeCell ref="K11:M11"/>
    <mergeCell ref="N11:O11"/>
    <mergeCell ref="P11:Q11"/>
    <mergeCell ref="R11:S11"/>
    <mergeCell ref="R10:S10"/>
    <mergeCell ref="T10:U10"/>
    <mergeCell ref="V10:W10"/>
    <mergeCell ref="X10:Z10"/>
    <mergeCell ref="AA10:AB10"/>
    <mergeCell ref="AA11:AB11"/>
    <mergeCell ref="AC7:AE7"/>
    <mergeCell ref="K7:M7"/>
    <mergeCell ref="N7:O7"/>
    <mergeCell ref="P7:Q7"/>
    <mergeCell ref="R7:S7"/>
    <mergeCell ref="R8:S8"/>
    <mergeCell ref="R9:S9"/>
    <mergeCell ref="I9:J9"/>
    <mergeCell ref="K9:M9"/>
    <mergeCell ref="N9:O9"/>
    <mergeCell ref="I10:J10"/>
    <mergeCell ref="X9:Z9"/>
    <mergeCell ref="AA9:AB9"/>
    <mergeCell ref="AC9:AE9"/>
    <mergeCell ref="AA12:AB12"/>
    <mergeCell ref="AC12:AE12"/>
    <mergeCell ref="V11:W11"/>
    <mergeCell ref="X11:Z11"/>
    <mergeCell ref="X12:Z12"/>
    <mergeCell ref="C15:H15"/>
    <mergeCell ref="I15:J15"/>
    <mergeCell ref="K15:M15"/>
    <mergeCell ref="N15:O15"/>
    <mergeCell ref="P15:Q15"/>
    <mergeCell ref="P9:Q9"/>
    <mergeCell ref="AC10:AE10"/>
    <mergeCell ref="T11:U11"/>
    <mergeCell ref="D13:H13"/>
    <mergeCell ref="I13:J13"/>
    <mergeCell ref="K13:M13"/>
    <mergeCell ref="N13:O13"/>
    <mergeCell ref="P13:Q13"/>
    <mergeCell ref="R13:S13"/>
    <mergeCell ref="D9:E11"/>
    <mergeCell ref="F9:H9"/>
    <mergeCell ref="X13:Z13"/>
    <mergeCell ref="AA13:AB13"/>
    <mergeCell ref="AC13:AE13"/>
    <mergeCell ref="C14:H14"/>
    <mergeCell ref="I14:J14"/>
    <mergeCell ref="K14:M14"/>
    <mergeCell ref="N14:O14"/>
    <mergeCell ref="P14:Q14"/>
    <mergeCell ref="R14:S14"/>
    <mergeCell ref="T13:U13"/>
    <mergeCell ref="I12:J12"/>
    <mergeCell ref="K12:M12"/>
    <mergeCell ref="N12:O12"/>
    <mergeCell ref="P12:Q12"/>
    <mergeCell ref="R12:S12"/>
    <mergeCell ref="T12:U12"/>
    <mergeCell ref="V12:W12"/>
    <mergeCell ref="C7:C13"/>
    <mergeCell ref="D7:H7"/>
    <mergeCell ref="I7:J7"/>
    <mergeCell ref="V13:W13"/>
    <mergeCell ref="T9:U9"/>
    <mergeCell ref="V9:W9"/>
    <mergeCell ref="T7:U7"/>
    <mergeCell ref="T8:U8"/>
    <mergeCell ref="F10:H10"/>
    <mergeCell ref="K10:M10"/>
    <mergeCell ref="N10:O10"/>
    <mergeCell ref="P10:Q10"/>
    <mergeCell ref="F11:H11"/>
    <mergeCell ref="D12:H12"/>
    <mergeCell ref="R15:S15"/>
    <mergeCell ref="T15:U15"/>
    <mergeCell ref="V15:W15"/>
    <mergeCell ref="X15:Z15"/>
    <mergeCell ref="AA15:AB15"/>
    <mergeCell ref="AC15:AE15"/>
    <mergeCell ref="T14:U14"/>
    <mergeCell ref="V14:W14"/>
    <mergeCell ref="X14:Z14"/>
    <mergeCell ref="AA14:AB14"/>
    <mergeCell ref="AC14:AE14"/>
    <mergeCell ref="C17:H17"/>
    <mergeCell ref="I17:J17"/>
    <mergeCell ref="K17:M17"/>
    <mergeCell ref="N17:O17"/>
    <mergeCell ref="P17:Q17"/>
    <mergeCell ref="C16:H16"/>
    <mergeCell ref="I16:J16"/>
    <mergeCell ref="K16:M16"/>
    <mergeCell ref="N16:O16"/>
    <mergeCell ref="P16:Q16"/>
    <mergeCell ref="R17:S17"/>
    <mergeCell ref="T17:U17"/>
    <mergeCell ref="V17:W17"/>
    <mergeCell ref="X17:Z17"/>
    <mergeCell ref="AA17:AB17"/>
    <mergeCell ref="AC17:AE17"/>
    <mergeCell ref="T16:U16"/>
    <mergeCell ref="V16:W16"/>
    <mergeCell ref="X16:Z16"/>
    <mergeCell ref="AA16:AB16"/>
    <mergeCell ref="AC16:AE16"/>
    <mergeCell ref="R16:S16"/>
    <mergeCell ref="AC18:AE18"/>
    <mergeCell ref="C19:C22"/>
    <mergeCell ref="D19:H19"/>
    <mergeCell ref="I19:J19"/>
    <mergeCell ref="K19:M19"/>
    <mergeCell ref="N19:O19"/>
    <mergeCell ref="C18:H18"/>
    <mergeCell ref="I18:J18"/>
    <mergeCell ref="K18:M18"/>
    <mergeCell ref="N18:O18"/>
    <mergeCell ref="P18:Q18"/>
    <mergeCell ref="R18:S18"/>
    <mergeCell ref="AC19:AE19"/>
    <mergeCell ref="D20:H20"/>
    <mergeCell ref="I20:J20"/>
    <mergeCell ref="K20:M20"/>
    <mergeCell ref="N20:O20"/>
    <mergeCell ref="P20:Q20"/>
    <mergeCell ref="R20:S20"/>
    <mergeCell ref="T20:U20"/>
    <mergeCell ref="P19:Q19"/>
    <mergeCell ref="R19:S19"/>
    <mergeCell ref="T19:U19"/>
    <mergeCell ref="V19:W19"/>
    <mergeCell ref="X19:Z19"/>
    <mergeCell ref="AA19:AB19"/>
    <mergeCell ref="AA20:AB20"/>
    <mergeCell ref="T18:U18"/>
    <mergeCell ref="V18:W18"/>
    <mergeCell ref="X18:Z18"/>
    <mergeCell ref="AA18:AB18"/>
    <mergeCell ref="C24:H24"/>
    <mergeCell ref="I24:J24"/>
    <mergeCell ref="K24:M24"/>
    <mergeCell ref="N24:O24"/>
    <mergeCell ref="P24:Q24"/>
    <mergeCell ref="R24:S24"/>
    <mergeCell ref="T24:U24"/>
    <mergeCell ref="V22:W22"/>
    <mergeCell ref="X22:Z22"/>
    <mergeCell ref="AA22:AB22"/>
    <mergeCell ref="V24:W24"/>
    <mergeCell ref="X24:Z24"/>
    <mergeCell ref="AA24:AB24"/>
    <mergeCell ref="AC20:AE20"/>
    <mergeCell ref="D21:H21"/>
    <mergeCell ref="I21:J21"/>
    <mergeCell ref="K21:M21"/>
    <mergeCell ref="N21:O21"/>
    <mergeCell ref="P21:Q21"/>
    <mergeCell ref="R21:S21"/>
    <mergeCell ref="T21:U21"/>
    <mergeCell ref="V21:W21"/>
    <mergeCell ref="X21:Z21"/>
    <mergeCell ref="AA21:AB21"/>
    <mergeCell ref="AC21:AE21"/>
    <mergeCell ref="V20:W20"/>
    <mergeCell ref="X20:Z20"/>
    <mergeCell ref="AC22:AE22"/>
    <mergeCell ref="C23:H23"/>
    <mergeCell ref="I23:J23"/>
    <mergeCell ref="K23:M23"/>
    <mergeCell ref="N23:O23"/>
    <mergeCell ref="P23:Q23"/>
    <mergeCell ref="R23:S23"/>
    <mergeCell ref="D22:H22"/>
    <mergeCell ref="I22:J22"/>
    <mergeCell ref="K22:M22"/>
    <mergeCell ref="N22:O22"/>
    <mergeCell ref="P22:Q22"/>
    <mergeCell ref="R22:S22"/>
    <mergeCell ref="T22:U22"/>
    <mergeCell ref="C25:H25"/>
    <mergeCell ref="I25:J25"/>
    <mergeCell ref="K25:M25"/>
    <mergeCell ref="N25:O25"/>
    <mergeCell ref="P25:Q25"/>
    <mergeCell ref="R25:S25"/>
    <mergeCell ref="AC24:AE24"/>
    <mergeCell ref="T23:U23"/>
    <mergeCell ref="V23:W23"/>
    <mergeCell ref="X23:Z23"/>
    <mergeCell ref="AA23:AB23"/>
    <mergeCell ref="AC23:AE23"/>
    <mergeCell ref="T25:U25"/>
    <mergeCell ref="V25:W25"/>
    <mergeCell ref="X25:Z25"/>
    <mergeCell ref="AA25:AB25"/>
    <mergeCell ref="AC25:AE25"/>
    <mergeCell ref="T26:U26"/>
    <mergeCell ref="V26:W26"/>
    <mergeCell ref="X26:Z26"/>
    <mergeCell ref="AA26:AB26"/>
    <mergeCell ref="AC26:AE26"/>
    <mergeCell ref="B30:M31"/>
    <mergeCell ref="N30:R30"/>
    <mergeCell ref="S30:V31"/>
    <mergeCell ref="W30:Z31"/>
    <mergeCell ref="AA30:AE30"/>
    <mergeCell ref="N31:R31"/>
    <mergeCell ref="AA31:AE31"/>
    <mergeCell ref="B26:J26"/>
    <mergeCell ref="K26:M26"/>
    <mergeCell ref="N26:O26"/>
    <mergeCell ref="P26:Q26"/>
    <mergeCell ref="R26:S26"/>
    <mergeCell ref="D37:K37"/>
    <mergeCell ref="L37:M37"/>
    <mergeCell ref="N37:R37"/>
    <mergeCell ref="S37:V37"/>
    <mergeCell ref="W37:Z37"/>
    <mergeCell ref="AA37:AE37"/>
    <mergeCell ref="D40:K40"/>
    <mergeCell ref="L40:M40"/>
    <mergeCell ref="N40:R40"/>
    <mergeCell ref="S40:V40"/>
    <mergeCell ref="W40:Z40"/>
    <mergeCell ref="AA40:AE40"/>
    <mergeCell ref="D39:K39"/>
    <mergeCell ref="L39:M39"/>
    <mergeCell ref="N39:R39"/>
    <mergeCell ref="S39:V39"/>
    <mergeCell ref="W39:Z39"/>
    <mergeCell ref="AA39:AE39"/>
    <mergeCell ref="D33:K33"/>
    <mergeCell ref="L33:M33"/>
    <mergeCell ref="N33:R33"/>
    <mergeCell ref="S33:V33"/>
    <mergeCell ref="W33:Z33"/>
    <mergeCell ref="AA33:AE33"/>
    <mergeCell ref="D34:K34"/>
    <mergeCell ref="L34:M34"/>
    <mergeCell ref="N34:R34"/>
    <mergeCell ref="D36:K36"/>
    <mergeCell ref="L36:M36"/>
    <mergeCell ref="N36:R36"/>
    <mergeCell ref="S36:V36"/>
    <mergeCell ref="W36:Z36"/>
    <mergeCell ref="AA36:AE36"/>
    <mergeCell ref="W34:Z34"/>
    <mergeCell ref="AA34:AE34"/>
    <mergeCell ref="D35:K35"/>
    <mergeCell ref="L35:M35"/>
    <mergeCell ref="N35:R35"/>
    <mergeCell ref="S35:V35"/>
    <mergeCell ref="W35:Z35"/>
    <mergeCell ref="AA35:AE35"/>
    <mergeCell ref="D42:K42"/>
    <mergeCell ref="L42:M42"/>
    <mergeCell ref="N42:R42"/>
    <mergeCell ref="S42:V42"/>
    <mergeCell ref="W42:Z42"/>
    <mergeCell ref="AA42:AE42"/>
    <mergeCell ref="D41:K41"/>
    <mergeCell ref="L41:M41"/>
    <mergeCell ref="N41:R41"/>
    <mergeCell ref="S41:V41"/>
    <mergeCell ref="W41:Z41"/>
    <mergeCell ref="AA41:AE41"/>
    <mergeCell ref="D44:K44"/>
    <mergeCell ref="L44:M44"/>
    <mergeCell ref="N44:R44"/>
    <mergeCell ref="S44:V44"/>
    <mergeCell ref="W44:Z44"/>
    <mergeCell ref="AA44:AE44"/>
    <mergeCell ref="D43:K43"/>
    <mergeCell ref="L43:M43"/>
    <mergeCell ref="N43:R43"/>
    <mergeCell ref="S43:V43"/>
    <mergeCell ref="W43:Z43"/>
    <mergeCell ref="AA43:AE43"/>
    <mergeCell ref="D46:K46"/>
    <mergeCell ref="L46:M46"/>
    <mergeCell ref="N46:R46"/>
    <mergeCell ref="S46:V46"/>
    <mergeCell ref="W46:Z46"/>
    <mergeCell ref="AA46:AE46"/>
    <mergeCell ref="D45:K45"/>
    <mergeCell ref="L45:M45"/>
    <mergeCell ref="N45:R45"/>
    <mergeCell ref="S45:V45"/>
    <mergeCell ref="W45:Z45"/>
    <mergeCell ref="AA45:AE45"/>
    <mergeCell ref="D47:M47"/>
    <mergeCell ref="N47:R47"/>
    <mergeCell ref="S47:V47"/>
    <mergeCell ref="W47:Z47"/>
    <mergeCell ref="AA47:AE47"/>
    <mergeCell ref="B48:M48"/>
    <mergeCell ref="N48:R48"/>
    <mergeCell ref="S48:V48"/>
    <mergeCell ref="W48:Z48"/>
    <mergeCell ref="AA48:AE48"/>
    <mergeCell ref="B32:C47"/>
    <mergeCell ref="D32:K32"/>
    <mergeCell ref="L32:M32"/>
    <mergeCell ref="N32:R32"/>
    <mergeCell ref="S32:V32"/>
    <mergeCell ref="W32:Z32"/>
    <mergeCell ref="AA32:AE32"/>
    <mergeCell ref="S34:V34"/>
    <mergeCell ref="D38:K38"/>
    <mergeCell ref="L38:M38"/>
    <mergeCell ref="N38:R38"/>
    <mergeCell ref="S38:V38"/>
    <mergeCell ref="W38:Z38"/>
    <mergeCell ref="AA38:AE38"/>
  </mergeCells>
  <phoneticPr fontId="2"/>
  <pageMargins left="0.43307086614173229" right="0.39370078740157483" top="0.59055118110236227" bottom="0.31496062992125984" header="0.51181102362204722" footer="0.23622047244094491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1:V97"/>
  <sheetViews>
    <sheetView view="pageBreakPreview" topLeftCell="I10" zoomScaleNormal="100" zoomScaleSheetLayoutView="100" workbookViewId="0">
      <selection activeCell="X10" sqref="X1:X1048576"/>
    </sheetView>
  </sheetViews>
  <sheetFormatPr defaultColWidth="9" defaultRowHeight="13.5"/>
  <cols>
    <col min="1" max="1" width="4.125" style="297" customWidth="1"/>
    <col min="2" max="2" width="3.75" style="297" customWidth="1"/>
    <col min="3" max="3" width="3.375" style="297" customWidth="1"/>
    <col min="4" max="4" width="3.875" style="297" customWidth="1"/>
    <col min="5" max="5" width="12.25" style="297" customWidth="1"/>
    <col min="6" max="15" width="5.5" style="297" customWidth="1"/>
    <col min="16" max="16" width="6.375" style="297" customWidth="1"/>
    <col min="17" max="17" width="5.5" style="297" customWidth="1"/>
    <col min="18" max="18" width="5.375" style="297" customWidth="1"/>
    <col min="19" max="19" width="4.5" style="297" customWidth="1"/>
    <col min="20" max="20" width="0.875" style="297" customWidth="1"/>
    <col min="21" max="21" width="5" style="297" customWidth="1"/>
    <col min="22" max="22" width="4.5" style="297" customWidth="1"/>
    <col min="23" max="23" width="6.25" style="297" customWidth="1"/>
    <col min="24" max="45" width="3.625" style="297" customWidth="1"/>
    <col min="46" max="16384" width="9" style="297"/>
  </cols>
  <sheetData>
    <row r="1" spans="3:22" ht="10.15" customHeight="1"/>
    <row r="2" spans="3:22" ht="21" customHeight="1">
      <c r="C2" s="14" t="s">
        <v>66</v>
      </c>
      <c r="P2" s="144"/>
    </row>
    <row r="3" spans="3:22" ht="16.899999999999999" customHeight="1">
      <c r="C3" s="15" t="s">
        <v>67</v>
      </c>
    </row>
    <row r="4" spans="3:22" ht="5.0999999999999996" customHeight="1">
      <c r="C4" s="15"/>
    </row>
    <row r="5" spans="3:22" ht="7.5" customHeight="1" thickBot="1">
      <c r="C5" s="15"/>
    </row>
    <row r="6" spans="3:22" ht="16.149999999999999" customHeight="1">
      <c r="C6" s="739" t="s">
        <v>210</v>
      </c>
      <c r="D6" s="740"/>
      <c r="E6" s="296" t="s">
        <v>297</v>
      </c>
      <c r="F6" s="823" t="s">
        <v>719</v>
      </c>
      <c r="G6" s="825" t="s">
        <v>509</v>
      </c>
      <c r="H6" s="825" t="s">
        <v>303</v>
      </c>
      <c r="I6" s="825" t="s">
        <v>304</v>
      </c>
      <c r="J6" s="825" t="s">
        <v>305</v>
      </c>
      <c r="K6" s="825" t="s">
        <v>306</v>
      </c>
      <c r="L6" s="825" t="s">
        <v>307</v>
      </c>
      <c r="M6" s="825" t="s">
        <v>308</v>
      </c>
      <c r="N6" s="825" t="s">
        <v>309</v>
      </c>
      <c r="O6" s="823" t="s">
        <v>720</v>
      </c>
      <c r="P6" s="825" t="s">
        <v>426</v>
      </c>
      <c r="Q6" s="825" t="s">
        <v>427</v>
      </c>
      <c r="R6" s="752" t="s">
        <v>424</v>
      </c>
      <c r="S6" s="833" t="s">
        <v>71</v>
      </c>
      <c r="U6" s="835" t="s">
        <v>81</v>
      </c>
      <c r="V6" s="836"/>
    </row>
    <row r="7" spans="3:22" ht="16.149999999999999" customHeight="1">
      <c r="C7" s="841"/>
      <c r="D7" s="842"/>
      <c r="E7" s="91" t="s">
        <v>300</v>
      </c>
      <c r="F7" s="824"/>
      <c r="G7" s="826"/>
      <c r="H7" s="826"/>
      <c r="I7" s="826"/>
      <c r="J7" s="826"/>
      <c r="K7" s="826"/>
      <c r="L7" s="826"/>
      <c r="M7" s="826"/>
      <c r="N7" s="826"/>
      <c r="O7" s="824"/>
      <c r="P7" s="826"/>
      <c r="Q7" s="826"/>
      <c r="R7" s="832"/>
      <c r="S7" s="834"/>
      <c r="U7" s="17" t="s">
        <v>296</v>
      </c>
      <c r="V7" s="18" t="s">
        <v>71</v>
      </c>
    </row>
    <row r="8" spans="3:22" ht="16.149999999999999" customHeight="1">
      <c r="C8" s="843"/>
      <c r="D8" s="844"/>
      <c r="E8" s="92" t="s">
        <v>299</v>
      </c>
      <c r="F8" s="310">
        <v>19</v>
      </c>
      <c r="G8" s="310">
        <v>27</v>
      </c>
      <c r="H8" s="310">
        <v>25</v>
      </c>
      <c r="I8" s="310">
        <v>26</v>
      </c>
      <c r="J8" s="310">
        <v>27</v>
      </c>
      <c r="K8" s="310">
        <v>26</v>
      </c>
      <c r="L8" s="310">
        <v>27</v>
      </c>
      <c r="M8" s="310">
        <v>26</v>
      </c>
      <c r="N8" s="310">
        <v>23</v>
      </c>
      <c r="O8" s="310">
        <v>23</v>
      </c>
      <c r="P8" s="310">
        <v>24</v>
      </c>
      <c r="Q8" s="310">
        <v>25</v>
      </c>
      <c r="R8" s="311">
        <f t="shared" ref="R8:R13" si="0">SUM(F8:Q8)</f>
        <v>298</v>
      </c>
      <c r="S8" s="312" t="s">
        <v>302</v>
      </c>
      <c r="U8" s="315">
        <v>295</v>
      </c>
      <c r="V8" s="312" t="s">
        <v>301</v>
      </c>
    </row>
    <row r="9" spans="3:22" ht="18" customHeight="1">
      <c r="C9" s="837" t="s">
        <v>295</v>
      </c>
      <c r="D9" s="838"/>
      <c r="E9" s="215"/>
      <c r="F9" s="311">
        <v>14205</v>
      </c>
      <c r="G9" s="311">
        <v>22522</v>
      </c>
      <c r="H9" s="311">
        <v>20818</v>
      </c>
      <c r="I9" s="311">
        <v>21049</v>
      </c>
      <c r="J9" s="311">
        <v>21929</v>
      </c>
      <c r="K9" s="311">
        <v>20021</v>
      </c>
      <c r="L9" s="311">
        <v>22386</v>
      </c>
      <c r="M9" s="311">
        <v>21798</v>
      </c>
      <c r="N9" s="311">
        <v>19506</v>
      </c>
      <c r="O9" s="311">
        <v>22789</v>
      </c>
      <c r="P9" s="311">
        <v>22277</v>
      </c>
      <c r="Q9" s="311">
        <v>20108</v>
      </c>
      <c r="R9" s="311">
        <f t="shared" si="0"/>
        <v>249408</v>
      </c>
      <c r="S9" s="313">
        <f>ROUND(R9/R8,3)</f>
        <v>836.94</v>
      </c>
      <c r="T9" s="119"/>
      <c r="U9" s="315">
        <v>239424</v>
      </c>
      <c r="V9" s="313">
        <f>U9/U8</f>
        <v>811.60677966101696</v>
      </c>
    </row>
    <row r="10" spans="3:22" ht="18" customHeight="1">
      <c r="C10" s="839"/>
      <c r="D10" s="840"/>
      <c r="E10" s="120" t="s">
        <v>570</v>
      </c>
      <c r="F10" s="314">
        <v>514</v>
      </c>
      <c r="G10" s="314">
        <v>810</v>
      </c>
      <c r="H10" s="314">
        <v>828</v>
      </c>
      <c r="I10" s="314">
        <v>981</v>
      </c>
      <c r="J10" s="314">
        <v>1048</v>
      </c>
      <c r="K10" s="314">
        <v>863</v>
      </c>
      <c r="L10" s="314">
        <v>894</v>
      </c>
      <c r="M10" s="314">
        <v>868</v>
      </c>
      <c r="N10" s="314">
        <v>840</v>
      </c>
      <c r="O10" s="314">
        <v>863</v>
      </c>
      <c r="P10" s="314">
        <v>936</v>
      </c>
      <c r="Q10" s="314">
        <v>836</v>
      </c>
      <c r="R10" s="311">
        <f t="shared" si="0"/>
        <v>10281</v>
      </c>
      <c r="S10" s="313">
        <f>ROUND(R10/R8,3)</f>
        <v>34.5</v>
      </c>
      <c r="T10" s="119"/>
      <c r="U10" s="315">
        <v>9963</v>
      </c>
      <c r="V10" s="313">
        <v>33.799999999999997</v>
      </c>
    </row>
    <row r="11" spans="3:22" ht="18" customHeight="1">
      <c r="C11" s="839"/>
      <c r="D11" s="840"/>
      <c r="E11" s="120" t="s">
        <v>571</v>
      </c>
      <c r="F11" s="314">
        <v>3750</v>
      </c>
      <c r="G11" s="314">
        <v>6352</v>
      </c>
      <c r="H11" s="314">
        <v>6316</v>
      </c>
      <c r="I11" s="314">
        <v>7339</v>
      </c>
      <c r="J11" s="314">
        <v>7805</v>
      </c>
      <c r="K11" s="314">
        <v>6546</v>
      </c>
      <c r="L11" s="314">
        <v>6597</v>
      </c>
      <c r="M11" s="314">
        <v>6546</v>
      </c>
      <c r="N11" s="314">
        <v>5948</v>
      </c>
      <c r="O11" s="314">
        <v>6403</v>
      </c>
      <c r="P11" s="314">
        <v>6761</v>
      </c>
      <c r="Q11" s="314">
        <v>5860</v>
      </c>
      <c r="R11" s="311">
        <f t="shared" si="0"/>
        <v>76223</v>
      </c>
      <c r="S11" s="313">
        <f>ROUND(R11/R8,3)</f>
        <v>255.78200000000001</v>
      </c>
      <c r="T11" s="119"/>
      <c r="U11" s="315">
        <v>74319</v>
      </c>
      <c r="V11" s="313">
        <v>251.9</v>
      </c>
    </row>
    <row r="12" spans="3:22" ht="18" customHeight="1">
      <c r="C12" s="839"/>
      <c r="D12" s="840"/>
      <c r="E12" s="120" t="s">
        <v>572</v>
      </c>
      <c r="F12" s="314">
        <v>476</v>
      </c>
      <c r="G12" s="314">
        <v>751</v>
      </c>
      <c r="H12" s="314">
        <v>694</v>
      </c>
      <c r="I12" s="314">
        <v>762</v>
      </c>
      <c r="J12" s="314">
        <v>735</v>
      </c>
      <c r="K12" s="314">
        <v>715</v>
      </c>
      <c r="L12" s="314">
        <v>868</v>
      </c>
      <c r="M12" s="314">
        <v>857</v>
      </c>
      <c r="N12" s="314">
        <v>909</v>
      </c>
      <c r="O12" s="314">
        <v>827</v>
      </c>
      <c r="P12" s="314">
        <v>817</v>
      </c>
      <c r="Q12" s="314">
        <v>816</v>
      </c>
      <c r="R12" s="311">
        <f t="shared" si="0"/>
        <v>9227</v>
      </c>
      <c r="S12" s="313">
        <f>ROUND(R12/R8,3)</f>
        <v>30.963000000000001</v>
      </c>
      <c r="T12" s="119"/>
      <c r="U12" s="315">
        <v>7769</v>
      </c>
      <c r="V12" s="313">
        <v>26.3</v>
      </c>
    </row>
    <row r="13" spans="3:22" ht="18" customHeight="1">
      <c r="C13" s="839"/>
      <c r="D13" s="840"/>
      <c r="E13" s="120" t="s">
        <v>573</v>
      </c>
      <c r="F13" s="314">
        <v>49</v>
      </c>
      <c r="G13" s="314">
        <v>247</v>
      </c>
      <c r="H13" s="314">
        <v>131</v>
      </c>
      <c r="I13" s="314">
        <v>134</v>
      </c>
      <c r="J13" s="314">
        <v>176</v>
      </c>
      <c r="K13" s="314">
        <v>123</v>
      </c>
      <c r="L13" s="314">
        <v>203</v>
      </c>
      <c r="M13" s="314">
        <v>174</v>
      </c>
      <c r="N13" s="314">
        <v>96</v>
      </c>
      <c r="O13" s="314">
        <v>194</v>
      </c>
      <c r="P13" s="314">
        <v>270</v>
      </c>
      <c r="Q13" s="314">
        <v>142</v>
      </c>
      <c r="R13" s="311">
        <f t="shared" si="0"/>
        <v>1939</v>
      </c>
      <c r="S13" s="313">
        <f>ROUND(R13/R8,3)</f>
        <v>6.5069999999999997</v>
      </c>
      <c r="T13" s="119"/>
      <c r="U13" s="315">
        <v>1434</v>
      </c>
      <c r="V13" s="313">
        <v>4.9000000000000004</v>
      </c>
    </row>
    <row r="14" spans="3:22" ht="18" customHeight="1">
      <c r="C14" s="811" t="s">
        <v>388</v>
      </c>
      <c r="D14" s="812"/>
      <c r="E14" s="120" t="s">
        <v>559</v>
      </c>
      <c r="F14" s="311">
        <v>416</v>
      </c>
      <c r="G14" s="311">
        <v>506</v>
      </c>
      <c r="H14" s="311">
        <v>440</v>
      </c>
      <c r="I14" s="311">
        <v>525</v>
      </c>
      <c r="J14" s="311">
        <v>554</v>
      </c>
      <c r="K14" s="311">
        <v>529</v>
      </c>
      <c r="L14" s="311">
        <v>584</v>
      </c>
      <c r="M14" s="311">
        <v>544</v>
      </c>
      <c r="N14" s="311">
        <v>481</v>
      </c>
      <c r="O14" s="311">
        <v>641</v>
      </c>
      <c r="P14" s="311">
        <v>574</v>
      </c>
      <c r="Q14" s="311">
        <v>520</v>
      </c>
      <c r="R14" s="311">
        <f>SUM(F14:Q14)</f>
        <v>6314</v>
      </c>
      <c r="S14" s="313">
        <f>ROUND(R14/R8,3)</f>
        <v>21.187999999999999</v>
      </c>
      <c r="T14" s="119"/>
      <c r="U14" s="315">
        <v>5846</v>
      </c>
      <c r="V14" s="313">
        <v>19.8</v>
      </c>
    </row>
    <row r="15" spans="3:22" ht="18" customHeight="1">
      <c r="C15" s="813"/>
      <c r="D15" s="812"/>
      <c r="E15" s="120" t="s">
        <v>360</v>
      </c>
      <c r="F15" s="314">
        <v>16</v>
      </c>
      <c r="G15" s="314">
        <v>23</v>
      </c>
      <c r="H15" s="314">
        <v>16</v>
      </c>
      <c r="I15" s="314">
        <v>13</v>
      </c>
      <c r="J15" s="314">
        <v>20</v>
      </c>
      <c r="K15" s="314">
        <v>24</v>
      </c>
      <c r="L15" s="311">
        <v>18</v>
      </c>
      <c r="M15" s="311">
        <v>13</v>
      </c>
      <c r="N15" s="311">
        <v>4</v>
      </c>
      <c r="O15" s="311">
        <v>23</v>
      </c>
      <c r="P15" s="311">
        <v>18</v>
      </c>
      <c r="Q15" s="311">
        <v>16</v>
      </c>
      <c r="R15" s="311">
        <f t="shared" ref="R15:R17" si="1">SUM(F15:Q15)</f>
        <v>204</v>
      </c>
      <c r="S15" s="316" t="s">
        <v>514</v>
      </c>
      <c r="T15" s="119"/>
      <c r="U15" s="317">
        <v>270</v>
      </c>
      <c r="V15" s="316" t="s">
        <v>438</v>
      </c>
    </row>
    <row r="16" spans="3:22" ht="18" customHeight="1">
      <c r="C16" s="813"/>
      <c r="D16" s="812"/>
      <c r="E16" s="120" t="s">
        <v>389</v>
      </c>
      <c r="F16" s="311">
        <f>SUM(F14:F15)</f>
        <v>432</v>
      </c>
      <c r="G16" s="311">
        <f>SUM(G14:G15)</f>
        <v>529</v>
      </c>
      <c r="H16" s="311">
        <f>SUM(H14:H15)</f>
        <v>456</v>
      </c>
      <c r="I16" s="311">
        <f t="shared" ref="I16:Q16" si="2">SUM(I14:I15)</f>
        <v>538</v>
      </c>
      <c r="J16" s="311">
        <f t="shared" si="2"/>
        <v>574</v>
      </c>
      <c r="K16" s="311">
        <f t="shared" si="2"/>
        <v>553</v>
      </c>
      <c r="L16" s="311">
        <f t="shared" si="2"/>
        <v>602</v>
      </c>
      <c r="M16" s="311">
        <f t="shared" si="2"/>
        <v>557</v>
      </c>
      <c r="N16" s="311">
        <f t="shared" si="2"/>
        <v>485</v>
      </c>
      <c r="O16" s="311">
        <f t="shared" si="2"/>
        <v>664</v>
      </c>
      <c r="P16" s="311">
        <f t="shared" si="2"/>
        <v>592</v>
      </c>
      <c r="Q16" s="311">
        <f t="shared" si="2"/>
        <v>536</v>
      </c>
      <c r="R16" s="311">
        <f>SUM(R14:R15)</f>
        <v>6518</v>
      </c>
      <c r="S16" s="313">
        <f>ROUND(R16/R8,3)</f>
        <v>21.872</v>
      </c>
      <c r="T16" s="119"/>
      <c r="U16" s="315">
        <v>6116</v>
      </c>
      <c r="V16" s="313">
        <v>20.7</v>
      </c>
    </row>
    <row r="17" spans="3:22" ht="18" customHeight="1">
      <c r="C17" s="817" t="s">
        <v>633</v>
      </c>
      <c r="D17" s="818"/>
      <c r="E17" s="120" t="s">
        <v>574</v>
      </c>
      <c r="F17" s="311">
        <v>4411</v>
      </c>
      <c r="G17" s="311">
        <v>6292</v>
      </c>
      <c r="H17" s="311">
        <v>5976</v>
      </c>
      <c r="I17" s="311">
        <v>5826</v>
      </c>
      <c r="J17" s="311">
        <v>6318</v>
      </c>
      <c r="K17" s="311">
        <v>5717</v>
      </c>
      <c r="L17" s="311">
        <v>5849</v>
      </c>
      <c r="M17" s="311">
        <v>5751</v>
      </c>
      <c r="N17" s="311">
        <v>5691</v>
      </c>
      <c r="O17" s="311">
        <v>6231</v>
      </c>
      <c r="P17" s="311">
        <v>5883</v>
      </c>
      <c r="Q17" s="311">
        <v>5581</v>
      </c>
      <c r="R17" s="311">
        <f t="shared" si="1"/>
        <v>69526</v>
      </c>
      <c r="S17" s="313">
        <f>ROUND(R17/R8,3)</f>
        <v>233.309</v>
      </c>
      <c r="T17" s="119"/>
      <c r="U17" s="315">
        <v>66666</v>
      </c>
      <c r="V17" s="313">
        <v>226.3</v>
      </c>
    </row>
    <row r="18" spans="3:22" ht="18" customHeight="1">
      <c r="C18" s="819"/>
      <c r="D18" s="820"/>
      <c r="E18" s="121" t="s">
        <v>575</v>
      </c>
      <c r="F18" s="318">
        <v>1392</v>
      </c>
      <c r="G18" s="318">
        <v>1836</v>
      </c>
      <c r="H18" s="318">
        <v>1781</v>
      </c>
      <c r="I18" s="318">
        <v>1462</v>
      </c>
      <c r="J18" s="318">
        <v>1446</v>
      </c>
      <c r="K18" s="318">
        <v>1448</v>
      </c>
      <c r="L18" s="318">
        <v>1657</v>
      </c>
      <c r="M18" s="318">
        <v>1549</v>
      </c>
      <c r="N18" s="318">
        <v>1599</v>
      </c>
      <c r="O18" s="318">
        <v>1376</v>
      </c>
      <c r="P18" s="318">
        <v>1463</v>
      </c>
      <c r="Q18" s="318">
        <v>1674</v>
      </c>
      <c r="R18" s="311">
        <f t="shared" ref="R18:R19" si="3">SUM(F18:Q18)</f>
        <v>18683</v>
      </c>
      <c r="S18" s="313">
        <f>ROUND(R18/R8,3)</f>
        <v>62.695</v>
      </c>
      <c r="T18" s="119"/>
      <c r="U18" s="319">
        <v>12989</v>
      </c>
      <c r="V18" s="320">
        <v>44</v>
      </c>
    </row>
    <row r="19" spans="3:22" ht="18" customHeight="1">
      <c r="C19" s="819"/>
      <c r="D19" s="820"/>
      <c r="E19" s="121" t="s">
        <v>360</v>
      </c>
      <c r="F19" s="311">
        <v>684</v>
      </c>
      <c r="G19" s="311">
        <v>847</v>
      </c>
      <c r="H19" s="311">
        <v>877</v>
      </c>
      <c r="I19" s="311">
        <v>836</v>
      </c>
      <c r="J19" s="311">
        <v>810</v>
      </c>
      <c r="K19" s="311">
        <v>742</v>
      </c>
      <c r="L19" s="311">
        <v>754</v>
      </c>
      <c r="M19" s="311">
        <v>826</v>
      </c>
      <c r="N19" s="311">
        <v>850</v>
      </c>
      <c r="O19" s="311">
        <v>877</v>
      </c>
      <c r="P19" s="311">
        <v>795</v>
      </c>
      <c r="Q19" s="311">
        <v>891</v>
      </c>
      <c r="R19" s="311">
        <f t="shared" si="3"/>
        <v>9789</v>
      </c>
      <c r="S19" s="321" t="s">
        <v>514</v>
      </c>
      <c r="T19" s="119"/>
      <c r="U19" s="322">
        <v>8379</v>
      </c>
      <c r="V19" s="316" t="s">
        <v>438</v>
      </c>
    </row>
    <row r="20" spans="3:22" ht="18" customHeight="1" thickBot="1">
      <c r="C20" s="821"/>
      <c r="D20" s="822"/>
      <c r="E20" s="122" t="s">
        <v>375</v>
      </c>
      <c r="F20" s="323">
        <f>SUM(F17:F19)</f>
        <v>6487</v>
      </c>
      <c r="G20" s="323">
        <f t="shared" ref="G20:R20" si="4">SUM(G17:G19)</f>
        <v>8975</v>
      </c>
      <c r="H20" s="323">
        <f t="shared" si="4"/>
        <v>8634</v>
      </c>
      <c r="I20" s="323">
        <f t="shared" si="4"/>
        <v>8124</v>
      </c>
      <c r="J20" s="323">
        <f t="shared" si="4"/>
        <v>8574</v>
      </c>
      <c r="K20" s="323">
        <f t="shared" si="4"/>
        <v>7907</v>
      </c>
      <c r="L20" s="323">
        <f t="shared" si="4"/>
        <v>8260</v>
      </c>
      <c r="M20" s="323">
        <f t="shared" si="4"/>
        <v>8126</v>
      </c>
      <c r="N20" s="323">
        <f t="shared" si="4"/>
        <v>8140</v>
      </c>
      <c r="O20" s="323">
        <f t="shared" si="4"/>
        <v>8484</v>
      </c>
      <c r="P20" s="323">
        <f t="shared" si="4"/>
        <v>8141</v>
      </c>
      <c r="Q20" s="323">
        <f t="shared" si="4"/>
        <v>8146</v>
      </c>
      <c r="R20" s="323">
        <f t="shared" si="4"/>
        <v>97998</v>
      </c>
      <c r="S20" s="324">
        <f>ROUND(R20/R8,3)</f>
        <v>328.85199999999998</v>
      </c>
      <c r="T20" s="119"/>
      <c r="U20" s="328">
        <f>SUM(U17:U19)</f>
        <v>88034</v>
      </c>
      <c r="V20" s="329">
        <f>U20/U8</f>
        <v>298.42033898305084</v>
      </c>
    </row>
    <row r="21" spans="3:22">
      <c r="C21" s="123" t="s">
        <v>376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spans="3:22" ht="15" customHeight="1">
      <c r="C22" s="137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spans="3:22" ht="16.899999999999999" customHeight="1">
      <c r="C23" s="15" t="s">
        <v>361</v>
      </c>
    </row>
    <row r="24" spans="3:22" ht="4.9000000000000004" customHeight="1" thickBot="1">
      <c r="C24" s="15"/>
    </row>
    <row r="25" spans="3:22" ht="16.149999999999999" customHeight="1">
      <c r="C25" s="94"/>
      <c r="D25" s="85"/>
      <c r="E25" s="85"/>
      <c r="F25" s="823" t="s">
        <v>719</v>
      </c>
      <c r="G25" s="825" t="s">
        <v>509</v>
      </c>
      <c r="H25" s="825" t="s">
        <v>303</v>
      </c>
      <c r="I25" s="825" t="s">
        <v>304</v>
      </c>
      <c r="J25" s="825" t="s">
        <v>305</v>
      </c>
      <c r="K25" s="825" t="s">
        <v>306</v>
      </c>
      <c r="L25" s="825" t="s">
        <v>307</v>
      </c>
      <c r="M25" s="825" t="s">
        <v>308</v>
      </c>
      <c r="N25" s="825" t="s">
        <v>309</v>
      </c>
      <c r="O25" s="823" t="s">
        <v>720</v>
      </c>
      <c r="P25" s="825" t="s">
        <v>426</v>
      </c>
      <c r="Q25" s="825" t="s">
        <v>427</v>
      </c>
      <c r="R25" s="753" t="s">
        <v>47</v>
      </c>
      <c r="S25" s="827"/>
      <c r="T25" s="156"/>
      <c r="U25" s="739" t="s">
        <v>81</v>
      </c>
      <c r="V25" s="827"/>
    </row>
    <row r="26" spans="3:22" ht="16.149999999999999" customHeight="1">
      <c r="C26" s="95" t="s">
        <v>150</v>
      </c>
      <c r="D26" s="96"/>
      <c r="E26" s="96"/>
      <c r="F26" s="824"/>
      <c r="G26" s="826"/>
      <c r="H26" s="826"/>
      <c r="I26" s="826"/>
      <c r="J26" s="826"/>
      <c r="K26" s="826"/>
      <c r="L26" s="826"/>
      <c r="M26" s="826"/>
      <c r="N26" s="826"/>
      <c r="O26" s="824"/>
      <c r="P26" s="826"/>
      <c r="Q26" s="826"/>
      <c r="R26" s="828"/>
      <c r="S26" s="829"/>
      <c r="T26" s="156"/>
      <c r="U26" s="830"/>
      <c r="V26" s="829"/>
    </row>
    <row r="27" spans="3:22" ht="18" customHeight="1">
      <c r="C27" s="831" t="s">
        <v>283</v>
      </c>
      <c r="D27" s="805"/>
      <c r="E27" s="805"/>
      <c r="F27" s="325">
        <v>29</v>
      </c>
      <c r="G27" s="325">
        <v>31</v>
      </c>
      <c r="H27" s="325">
        <v>29</v>
      </c>
      <c r="I27" s="325">
        <v>31</v>
      </c>
      <c r="J27" s="325">
        <v>30</v>
      </c>
      <c r="K27" s="325">
        <v>30</v>
      </c>
      <c r="L27" s="325">
        <v>30</v>
      </c>
      <c r="M27" s="325">
        <v>29</v>
      </c>
      <c r="N27" s="325">
        <v>27</v>
      </c>
      <c r="O27" s="325">
        <v>28</v>
      </c>
      <c r="P27" s="325">
        <v>27</v>
      </c>
      <c r="Q27" s="325">
        <v>31</v>
      </c>
      <c r="R27" s="789">
        <f>SUM(F27:Q27)</f>
        <v>352</v>
      </c>
      <c r="S27" s="790"/>
      <c r="T27" s="124"/>
      <c r="U27" s="791">
        <v>354</v>
      </c>
      <c r="V27" s="792"/>
    </row>
    <row r="28" spans="3:22" ht="18" customHeight="1">
      <c r="C28" s="801" t="s">
        <v>258</v>
      </c>
      <c r="D28" s="804" t="s">
        <v>174</v>
      </c>
      <c r="E28" s="805"/>
      <c r="F28" s="325">
        <v>684</v>
      </c>
      <c r="G28" s="325">
        <v>847</v>
      </c>
      <c r="H28" s="325">
        <v>877</v>
      </c>
      <c r="I28" s="325">
        <v>836</v>
      </c>
      <c r="J28" s="325">
        <v>810</v>
      </c>
      <c r="K28" s="325">
        <v>742</v>
      </c>
      <c r="L28" s="325">
        <v>754</v>
      </c>
      <c r="M28" s="325">
        <v>826</v>
      </c>
      <c r="N28" s="325">
        <v>850</v>
      </c>
      <c r="O28" s="325">
        <v>877</v>
      </c>
      <c r="P28" s="325">
        <v>795</v>
      </c>
      <c r="Q28" s="325">
        <v>891</v>
      </c>
      <c r="R28" s="789">
        <f>SUM(F28:Q28)</f>
        <v>9789</v>
      </c>
      <c r="S28" s="790"/>
      <c r="T28" s="124"/>
      <c r="U28" s="791">
        <v>8379</v>
      </c>
      <c r="V28" s="792"/>
    </row>
    <row r="29" spans="3:22" ht="18" customHeight="1">
      <c r="C29" s="802"/>
      <c r="D29" s="793" t="s">
        <v>285</v>
      </c>
      <c r="E29" s="794"/>
      <c r="F29" s="325">
        <v>182</v>
      </c>
      <c r="G29" s="325">
        <v>252</v>
      </c>
      <c r="H29" s="325">
        <v>190</v>
      </c>
      <c r="I29" s="325">
        <v>174</v>
      </c>
      <c r="J29" s="325">
        <v>182</v>
      </c>
      <c r="K29" s="325">
        <v>180</v>
      </c>
      <c r="L29" s="325">
        <v>220</v>
      </c>
      <c r="M29" s="325">
        <v>173</v>
      </c>
      <c r="N29" s="325">
        <v>180</v>
      </c>
      <c r="O29" s="325">
        <v>197</v>
      </c>
      <c r="P29" s="325">
        <v>183</v>
      </c>
      <c r="Q29" s="325">
        <v>191</v>
      </c>
      <c r="R29" s="789">
        <f>SUM(F29:Q29)</f>
        <v>2304</v>
      </c>
      <c r="S29" s="790"/>
      <c r="T29" s="124">
        <f>S29/'3'!$R$8</f>
        <v>0</v>
      </c>
      <c r="U29" s="791">
        <v>2418</v>
      </c>
      <c r="V29" s="792"/>
    </row>
    <row r="30" spans="3:22" ht="18" customHeight="1">
      <c r="C30" s="803"/>
      <c r="D30" s="804" t="s">
        <v>192</v>
      </c>
      <c r="E30" s="805"/>
      <c r="F30" s="325">
        <f>SUM(F28:F29)</f>
        <v>866</v>
      </c>
      <c r="G30" s="325">
        <f t="shared" ref="G30:Q30" si="5">SUM(G28:G29)</f>
        <v>1099</v>
      </c>
      <c r="H30" s="325">
        <f t="shared" si="5"/>
        <v>1067</v>
      </c>
      <c r="I30" s="325">
        <f t="shared" si="5"/>
        <v>1010</v>
      </c>
      <c r="J30" s="325">
        <f t="shared" si="5"/>
        <v>992</v>
      </c>
      <c r="K30" s="325">
        <f>SUM(K28:K29)</f>
        <v>922</v>
      </c>
      <c r="L30" s="325">
        <f t="shared" si="5"/>
        <v>974</v>
      </c>
      <c r="M30" s="325">
        <f t="shared" si="5"/>
        <v>999</v>
      </c>
      <c r="N30" s="325">
        <f t="shared" si="5"/>
        <v>1030</v>
      </c>
      <c r="O30" s="325">
        <f t="shared" si="5"/>
        <v>1074</v>
      </c>
      <c r="P30" s="325">
        <f t="shared" si="5"/>
        <v>978</v>
      </c>
      <c r="Q30" s="325">
        <f t="shared" si="5"/>
        <v>1082</v>
      </c>
      <c r="R30" s="789">
        <f>SUM(F30:Q30)</f>
        <v>12093</v>
      </c>
      <c r="S30" s="790"/>
      <c r="T30" s="124"/>
      <c r="U30" s="791">
        <v>10797</v>
      </c>
      <c r="V30" s="792"/>
    </row>
    <row r="31" spans="3:22" ht="18" customHeight="1" thickBot="1">
      <c r="C31" s="795" t="s">
        <v>284</v>
      </c>
      <c r="D31" s="796"/>
      <c r="E31" s="796"/>
      <c r="F31" s="326">
        <v>1222</v>
      </c>
      <c r="G31" s="326">
        <v>1465</v>
      </c>
      <c r="H31" s="326">
        <v>1619</v>
      </c>
      <c r="I31" s="326">
        <v>1645</v>
      </c>
      <c r="J31" s="326">
        <v>1500</v>
      </c>
      <c r="K31" s="326">
        <v>1401</v>
      </c>
      <c r="L31" s="326">
        <v>1399</v>
      </c>
      <c r="M31" s="327">
        <v>1514</v>
      </c>
      <c r="N31" s="327">
        <v>1338</v>
      </c>
      <c r="O31" s="327">
        <v>1765</v>
      </c>
      <c r="P31" s="326">
        <v>1650</v>
      </c>
      <c r="Q31" s="326">
        <v>1700</v>
      </c>
      <c r="R31" s="797">
        <f>SUM(F31:Q31)</f>
        <v>18218</v>
      </c>
      <c r="S31" s="798"/>
      <c r="T31" s="124"/>
      <c r="U31" s="799">
        <v>16660</v>
      </c>
      <c r="V31" s="800"/>
    </row>
    <row r="32" spans="3:22" ht="15" customHeight="1">
      <c r="C32" s="297" t="s">
        <v>286</v>
      </c>
    </row>
    <row r="33" spans="3:22" ht="10.5" customHeight="1"/>
    <row r="34" spans="3:22" s="10" customFormat="1" ht="16.899999999999999" customHeight="1">
      <c r="C34" s="24" t="s">
        <v>634</v>
      </c>
    </row>
    <row r="35" spans="3:22" s="10" customFormat="1" ht="18.399999999999999" customHeight="1">
      <c r="C35" s="10" t="s">
        <v>231</v>
      </c>
    </row>
    <row r="36" spans="3:22" s="10" customFormat="1" ht="5.0999999999999996" customHeight="1" thickBot="1"/>
    <row r="37" spans="3:22" s="10" customFormat="1" ht="14.65" customHeight="1">
      <c r="C37" s="806" t="s">
        <v>211</v>
      </c>
      <c r="D37" s="807"/>
      <c r="E37" s="807"/>
      <c r="F37" s="807"/>
      <c r="G37" s="807"/>
      <c r="H37" s="807"/>
      <c r="I37" s="807"/>
      <c r="J37" s="807"/>
      <c r="K37" s="807" t="s">
        <v>212</v>
      </c>
      <c r="L37" s="807"/>
      <c r="M37" s="807"/>
      <c r="N37" s="807"/>
      <c r="O37" s="807"/>
      <c r="P37" s="807"/>
      <c r="Q37" s="807"/>
      <c r="R37" s="807"/>
      <c r="S37" s="807"/>
      <c r="T37" s="809"/>
    </row>
    <row r="38" spans="3:22" s="10" customFormat="1" ht="14.65" customHeight="1">
      <c r="C38" s="808"/>
      <c r="D38" s="781"/>
      <c r="E38" s="781"/>
      <c r="F38" s="781"/>
      <c r="G38" s="781"/>
      <c r="H38" s="781"/>
      <c r="I38" s="781"/>
      <c r="J38" s="781"/>
      <c r="K38" s="781" t="s">
        <v>721</v>
      </c>
      <c r="L38" s="781"/>
      <c r="M38" s="781"/>
      <c r="N38" s="781"/>
      <c r="O38" s="781"/>
      <c r="P38" s="781" t="s">
        <v>213</v>
      </c>
      <c r="Q38" s="781"/>
      <c r="R38" s="781"/>
      <c r="S38" s="781"/>
      <c r="T38" s="810"/>
    </row>
    <row r="39" spans="3:22" s="10" customFormat="1" ht="14.65" customHeight="1">
      <c r="C39" s="768" t="s">
        <v>203</v>
      </c>
      <c r="D39" s="769" t="s">
        <v>83</v>
      </c>
      <c r="E39" s="764" t="s">
        <v>84</v>
      </c>
      <c r="F39" s="764"/>
      <c r="G39" s="764"/>
      <c r="H39" s="764"/>
      <c r="I39" s="764"/>
      <c r="J39" s="764"/>
      <c r="K39" s="784">
        <v>76</v>
      </c>
      <c r="L39" s="784"/>
      <c r="M39" s="779"/>
      <c r="N39" s="774">
        <f>K39/'3'!$R$8</f>
        <v>0.25503355704697989</v>
      </c>
      <c r="O39" s="775"/>
      <c r="P39" s="784">
        <v>46</v>
      </c>
      <c r="Q39" s="784"/>
      <c r="R39" s="779"/>
      <c r="S39" s="774">
        <v>0.2</v>
      </c>
      <c r="T39" s="778"/>
      <c r="V39" s="53"/>
    </row>
    <row r="40" spans="3:22" s="10" customFormat="1" ht="14.65" customHeight="1" thickBot="1">
      <c r="C40" s="768"/>
      <c r="D40" s="783"/>
      <c r="E40" s="771" t="s">
        <v>217</v>
      </c>
      <c r="F40" s="771"/>
      <c r="G40" s="771"/>
      <c r="H40" s="771"/>
      <c r="I40" s="771"/>
      <c r="J40" s="771"/>
      <c r="K40" s="772">
        <v>76</v>
      </c>
      <c r="L40" s="773"/>
      <c r="M40" s="773"/>
      <c r="N40" s="774">
        <f>K40/'3'!$R$8</f>
        <v>0.25503355704697989</v>
      </c>
      <c r="O40" s="775"/>
      <c r="P40" s="772">
        <v>46</v>
      </c>
      <c r="Q40" s="773"/>
      <c r="R40" s="773"/>
      <c r="S40" s="776">
        <v>0.2</v>
      </c>
      <c r="T40" s="777"/>
      <c r="V40" s="53"/>
    </row>
    <row r="41" spans="3:22" s="10" customFormat="1" ht="14.65" customHeight="1">
      <c r="C41" s="768"/>
      <c r="D41" s="767" t="s">
        <v>215</v>
      </c>
      <c r="E41" s="770" t="s">
        <v>85</v>
      </c>
      <c r="F41" s="770"/>
      <c r="G41" s="770"/>
      <c r="H41" s="770"/>
      <c r="I41" s="770"/>
      <c r="J41" s="770"/>
      <c r="K41" s="785">
        <v>0</v>
      </c>
      <c r="L41" s="786"/>
      <c r="M41" s="786"/>
      <c r="N41" s="774">
        <f>K41/'3'!$R$8</f>
        <v>0</v>
      </c>
      <c r="O41" s="775"/>
      <c r="P41" s="785">
        <v>0</v>
      </c>
      <c r="Q41" s="786"/>
      <c r="R41" s="786"/>
      <c r="S41" s="787">
        <v>0</v>
      </c>
      <c r="T41" s="788"/>
      <c r="V41" s="53"/>
    </row>
    <row r="42" spans="3:22" s="10" customFormat="1" ht="14.65" customHeight="1">
      <c r="C42" s="768"/>
      <c r="D42" s="769"/>
      <c r="E42" s="764" t="s">
        <v>6</v>
      </c>
      <c r="F42" s="764"/>
      <c r="G42" s="764"/>
      <c r="H42" s="764"/>
      <c r="I42" s="764"/>
      <c r="J42" s="764"/>
      <c r="K42" s="779">
        <v>0</v>
      </c>
      <c r="L42" s="780"/>
      <c r="M42" s="780"/>
      <c r="N42" s="774">
        <f>K42/'3'!$R$8</f>
        <v>0</v>
      </c>
      <c r="O42" s="775"/>
      <c r="P42" s="779">
        <v>21</v>
      </c>
      <c r="Q42" s="780"/>
      <c r="R42" s="780"/>
      <c r="S42" s="774">
        <v>0.1</v>
      </c>
      <c r="T42" s="778"/>
      <c r="V42" s="53"/>
    </row>
    <row r="43" spans="3:22" s="10" customFormat="1" ht="14.65" customHeight="1">
      <c r="C43" s="768"/>
      <c r="D43" s="769"/>
      <c r="E43" s="764" t="s">
        <v>515</v>
      </c>
      <c r="F43" s="764"/>
      <c r="G43" s="764"/>
      <c r="H43" s="764"/>
      <c r="I43" s="764"/>
      <c r="J43" s="764"/>
      <c r="K43" s="779">
        <v>0</v>
      </c>
      <c r="L43" s="780"/>
      <c r="M43" s="780"/>
      <c r="N43" s="774">
        <f>K43/'3'!$R$8</f>
        <v>0</v>
      </c>
      <c r="O43" s="775"/>
      <c r="P43" s="779">
        <v>0</v>
      </c>
      <c r="Q43" s="780"/>
      <c r="R43" s="780"/>
      <c r="S43" s="774">
        <v>0</v>
      </c>
      <c r="T43" s="778"/>
      <c r="V43" s="53"/>
    </row>
    <row r="44" spans="3:22" s="10" customFormat="1" ht="14.65" customHeight="1">
      <c r="C44" s="768"/>
      <c r="D44" s="769"/>
      <c r="E44" s="764" t="s">
        <v>4</v>
      </c>
      <c r="F44" s="764"/>
      <c r="G44" s="764"/>
      <c r="H44" s="764"/>
      <c r="I44" s="764"/>
      <c r="J44" s="764"/>
      <c r="K44" s="779">
        <v>529</v>
      </c>
      <c r="L44" s="780"/>
      <c r="M44" s="780"/>
      <c r="N44" s="774">
        <f>K44/'3'!$R$8</f>
        <v>1.7751677852348993</v>
      </c>
      <c r="O44" s="775"/>
      <c r="P44" s="779">
        <v>595</v>
      </c>
      <c r="Q44" s="780"/>
      <c r="R44" s="780"/>
      <c r="S44" s="774">
        <v>2.2000000000000002</v>
      </c>
      <c r="T44" s="778"/>
      <c r="V44" s="53"/>
    </row>
    <row r="45" spans="3:22" s="10" customFormat="1" ht="14.65" customHeight="1">
      <c r="C45" s="768"/>
      <c r="D45" s="769"/>
      <c r="E45" s="764" t="s">
        <v>550</v>
      </c>
      <c r="F45" s="764"/>
      <c r="G45" s="764"/>
      <c r="H45" s="764"/>
      <c r="I45" s="764"/>
      <c r="J45" s="764"/>
      <c r="K45" s="779">
        <v>0</v>
      </c>
      <c r="L45" s="780"/>
      <c r="M45" s="780"/>
      <c r="N45" s="774">
        <f>K45/'3'!$R$8</f>
        <v>0</v>
      </c>
      <c r="O45" s="775"/>
      <c r="P45" s="779">
        <v>0</v>
      </c>
      <c r="Q45" s="780"/>
      <c r="R45" s="780"/>
      <c r="S45" s="774">
        <v>0</v>
      </c>
      <c r="T45" s="778"/>
      <c r="V45" s="53"/>
    </row>
    <row r="46" spans="3:22" s="10" customFormat="1" ht="14.65" customHeight="1">
      <c r="C46" s="768"/>
      <c r="D46" s="769"/>
      <c r="E46" s="764" t="s">
        <v>512</v>
      </c>
      <c r="F46" s="764"/>
      <c r="G46" s="764"/>
      <c r="H46" s="764"/>
      <c r="I46" s="764"/>
      <c r="J46" s="764"/>
      <c r="K46" s="779">
        <v>18154</v>
      </c>
      <c r="L46" s="780"/>
      <c r="M46" s="780"/>
      <c r="N46" s="774">
        <f>K46/'3'!$R$8</f>
        <v>60.919463087248324</v>
      </c>
      <c r="O46" s="775"/>
      <c r="P46" s="779">
        <v>12345</v>
      </c>
      <c r="Q46" s="780"/>
      <c r="R46" s="780"/>
      <c r="S46" s="774">
        <v>44.7</v>
      </c>
      <c r="T46" s="778"/>
      <c r="V46" s="53"/>
    </row>
    <row r="47" spans="3:22" s="10" customFormat="1" ht="14.65" customHeight="1">
      <c r="C47" s="768"/>
      <c r="D47" s="769"/>
      <c r="E47" s="764" t="s">
        <v>7</v>
      </c>
      <c r="F47" s="764"/>
      <c r="G47" s="764"/>
      <c r="H47" s="764"/>
      <c r="I47" s="764"/>
      <c r="J47" s="764"/>
      <c r="K47" s="779">
        <v>0</v>
      </c>
      <c r="L47" s="780"/>
      <c r="M47" s="780"/>
      <c r="N47" s="774">
        <f>K47/'3'!$R$8</f>
        <v>0</v>
      </c>
      <c r="O47" s="775"/>
      <c r="P47" s="779">
        <v>28</v>
      </c>
      <c r="Q47" s="780"/>
      <c r="R47" s="780"/>
      <c r="S47" s="774">
        <v>0.1</v>
      </c>
      <c r="T47" s="778"/>
      <c r="V47" s="53"/>
    </row>
    <row r="48" spans="3:22" s="10" customFormat="1" ht="14.65" customHeight="1">
      <c r="C48" s="768"/>
      <c r="D48" s="769"/>
      <c r="E48" s="781" t="s">
        <v>217</v>
      </c>
      <c r="F48" s="781"/>
      <c r="G48" s="781"/>
      <c r="H48" s="781"/>
      <c r="I48" s="781"/>
      <c r="J48" s="781"/>
      <c r="K48" s="779">
        <f>SUM(K41:M47)</f>
        <v>18683</v>
      </c>
      <c r="L48" s="780"/>
      <c r="M48" s="780"/>
      <c r="N48" s="774">
        <f>K48/'3'!$R$8</f>
        <v>62.694630872483224</v>
      </c>
      <c r="O48" s="775"/>
      <c r="P48" s="779">
        <v>12989</v>
      </c>
      <c r="Q48" s="780"/>
      <c r="R48" s="780"/>
      <c r="S48" s="774">
        <v>47.1</v>
      </c>
      <c r="T48" s="778"/>
      <c r="V48" s="53"/>
    </row>
    <row r="49" spans="3:22" s="10" customFormat="1" ht="14.65" customHeight="1" thickBot="1">
      <c r="C49" s="782"/>
      <c r="D49" s="771" t="s">
        <v>219</v>
      </c>
      <c r="E49" s="771"/>
      <c r="F49" s="771"/>
      <c r="G49" s="771"/>
      <c r="H49" s="771"/>
      <c r="I49" s="771"/>
      <c r="J49" s="771"/>
      <c r="K49" s="772">
        <f>K40+K48</f>
        <v>18759</v>
      </c>
      <c r="L49" s="773"/>
      <c r="M49" s="773"/>
      <c r="N49" s="774">
        <f>K49/'3'!$R$8</f>
        <v>62.949664429530202</v>
      </c>
      <c r="O49" s="775"/>
      <c r="P49" s="772">
        <v>13035</v>
      </c>
      <c r="Q49" s="773"/>
      <c r="R49" s="773"/>
      <c r="S49" s="774">
        <v>47.2</v>
      </c>
      <c r="T49" s="778"/>
      <c r="V49" s="53"/>
    </row>
    <row r="50" spans="3:22" s="10" customFormat="1" ht="14.65" customHeight="1">
      <c r="C50" s="766" t="s">
        <v>216</v>
      </c>
      <c r="D50" s="767"/>
      <c r="E50" s="770" t="s">
        <v>87</v>
      </c>
      <c r="F50" s="770"/>
      <c r="G50" s="770"/>
      <c r="H50" s="770"/>
      <c r="I50" s="770"/>
      <c r="J50" s="770"/>
      <c r="K50" s="458">
        <v>8</v>
      </c>
      <c r="L50" s="460"/>
      <c r="M50" s="460"/>
      <c r="N50" s="250"/>
      <c r="O50" s="251"/>
      <c r="P50" s="458">
        <v>2</v>
      </c>
      <c r="Q50" s="460"/>
      <c r="R50" s="460"/>
      <c r="S50" s="250"/>
      <c r="T50" s="209"/>
      <c r="V50" s="53"/>
    </row>
    <row r="51" spans="3:22" s="10" customFormat="1" ht="14.65" customHeight="1">
      <c r="C51" s="768"/>
      <c r="D51" s="769"/>
      <c r="E51" s="764" t="s">
        <v>88</v>
      </c>
      <c r="F51" s="764"/>
      <c r="G51" s="764"/>
      <c r="H51" s="764"/>
      <c r="I51" s="764"/>
      <c r="J51" s="764"/>
      <c r="K51" s="509">
        <v>0</v>
      </c>
      <c r="L51" s="510"/>
      <c r="M51" s="510"/>
      <c r="N51" s="242"/>
      <c r="O51" s="243"/>
      <c r="P51" s="509">
        <v>0</v>
      </c>
      <c r="Q51" s="510"/>
      <c r="R51" s="510"/>
      <c r="S51" s="242"/>
      <c r="T51" s="211"/>
      <c r="V51" s="53"/>
    </row>
    <row r="52" spans="3:22" s="10" customFormat="1" ht="14.65" customHeight="1">
      <c r="C52" s="768"/>
      <c r="D52" s="769"/>
      <c r="E52" s="764" t="s">
        <v>62</v>
      </c>
      <c r="F52" s="764"/>
      <c r="G52" s="764"/>
      <c r="H52" s="764"/>
      <c r="I52" s="764"/>
      <c r="J52" s="764"/>
      <c r="K52" s="509">
        <v>0</v>
      </c>
      <c r="L52" s="510"/>
      <c r="M52" s="510"/>
      <c r="N52" s="242"/>
      <c r="O52" s="243"/>
      <c r="P52" s="509">
        <v>0</v>
      </c>
      <c r="Q52" s="510"/>
      <c r="R52" s="510"/>
      <c r="S52" s="242"/>
      <c r="T52" s="211"/>
      <c r="V52" s="53"/>
    </row>
    <row r="53" spans="3:22" s="10" customFormat="1">
      <c r="C53" s="768"/>
      <c r="D53" s="769"/>
      <c r="E53" s="764" t="s">
        <v>8</v>
      </c>
      <c r="F53" s="764"/>
      <c r="G53" s="764"/>
      <c r="H53" s="764"/>
      <c r="I53" s="764"/>
      <c r="J53" s="764"/>
      <c r="K53" s="509">
        <v>1</v>
      </c>
      <c r="L53" s="510"/>
      <c r="M53" s="510"/>
      <c r="N53" s="242"/>
      <c r="O53" s="243"/>
      <c r="P53" s="509">
        <v>0</v>
      </c>
      <c r="Q53" s="510"/>
      <c r="R53" s="510"/>
      <c r="S53" s="242"/>
      <c r="T53" s="211"/>
      <c r="V53" s="53"/>
    </row>
    <row r="54" spans="3:22" s="10" customFormat="1" ht="14.65" customHeight="1">
      <c r="C54" s="768"/>
      <c r="D54" s="769"/>
      <c r="E54" s="764" t="s">
        <v>89</v>
      </c>
      <c r="F54" s="764"/>
      <c r="G54" s="764"/>
      <c r="H54" s="764"/>
      <c r="I54" s="764"/>
      <c r="J54" s="764"/>
      <c r="K54" s="509">
        <v>0</v>
      </c>
      <c r="L54" s="510"/>
      <c r="M54" s="510"/>
      <c r="N54" s="242"/>
      <c r="O54" s="243"/>
      <c r="P54" s="509">
        <v>0</v>
      </c>
      <c r="Q54" s="510"/>
      <c r="R54" s="510"/>
      <c r="S54" s="242"/>
      <c r="T54" s="211"/>
      <c r="V54" s="53"/>
    </row>
    <row r="55" spans="3:22" s="10" customFormat="1" ht="14.65" customHeight="1" thickBot="1">
      <c r="C55" s="768"/>
      <c r="D55" s="769"/>
      <c r="E55" s="765" t="s">
        <v>34</v>
      </c>
      <c r="F55" s="765"/>
      <c r="G55" s="765"/>
      <c r="H55" s="765"/>
      <c r="I55" s="765"/>
      <c r="J55" s="765"/>
      <c r="K55" s="480">
        <v>2</v>
      </c>
      <c r="L55" s="481"/>
      <c r="M55" s="481"/>
      <c r="N55" s="244"/>
      <c r="O55" s="245"/>
      <c r="P55" s="480">
        <v>1</v>
      </c>
      <c r="Q55" s="481"/>
      <c r="R55" s="481"/>
      <c r="S55" s="244"/>
      <c r="T55" s="208"/>
      <c r="V55" s="53"/>
    </row>
    <row r="56" spans="3:22" s="10" customFormat="1" ht="14.65" customHeight="1">
      <c r="C56" s="768"/>
      <c r="D56" s="769"/>
      <c r="E56" s="759" t="s">
        <v>217</v>
      </c>
      <c r="F56" s="759"/>
      <c r="G56" s="759"/>
      <c r="H56" s="759"/>
      <c r="I56" s="759"/>
      <c r="J56" s="759"/>
      <c r="K56" s="760">
        <f>SUM(K50:M55)</f>
        <v>11</v>
      </c>
      <c r="L56" s="761"/>
      <c r="M56" s="761"/>
      <c r="N56" s="157"/>
      <c r="O56" s="224"/>
      <c r="P56" s="760">
        <v>3</v>
      </c>
      <c r="Q56" s="761"/>
      <c r="R56" s="761"/>
      <c r="S56" s="157"/>
      <c r="T56" s="158"/>
      <c r="V56" s="53"/>
    </row>
    <row r="57" spans="3:22" s="10" customFormat="1" ht="14.65" customHeight="1" thickBot="1">
      <c r="C57" s="762" t="s">
        <v>218</v>
      </c>
      <c r="D57" s="763"/>
      <c r="E57" s="763"/>
      <c r="F57" s="763"/>
      <c r="G57" s="763"/>
      <c r="H57" s="763"/>
      <c r="I57" s="763"/>
      <c r="J57" s="763"/>
      <c r="K57" s="480">
        <f>SUM(K49+K56)</f>
        <v>18770</v>
      </c>
      <c r="L57" s="481"/>
      <c r="M57" s="481"/>
      <c r="N57" s="244"/>
      <c r="O57" s="245"/>
      <c r="P57" s="480">
        <v>13038</v>
      </c>
      <c r="Q57" s="481"/>
      <c r="R57" s="481"/>
      <c r="S57" s="244"/>
      <c r="T57" s="208"/>
      <c r="V57" s="53"/>
    </row>
    <row r="58" spans="3:22" s="10" customFormat="1" ht="14.65" customHeight="1">
      <c r="C58" s="10" t="s">
        <v>225</v>
      </c>
      <c r="Q58" s="758"/>
      <c r="R58" s="758"/>
      <c r="S58" s="758"/>
    </row>
    <row r="59" spans="3:22" ht="17.100000000000001" customHeight="1"/>
    <row r="60" spans="3:22" ht="17.100000000000001" customHeight="1"/>
    <row r="61" spans="3:22" ht="17.100000000000001" customHeight="1"/>
    <row r="62" spans="3:22" ht="17.100000000000001" customHeight="1"/>
    <row r="63" spans="3:22" ht="17.100000000000001" customHeight="1"/>
    <row r="64" spans="3:22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customHeight="1"/>
    <row r="80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  <row r="96" ht="17.100000000000001" customHeight="1"/>
    <row r="97" ht="17.100000000000001" customHeight="1"/>
  </sheetData>
  <mergeCells count="137">
    <mergeCell ref="Q6:Q7"/>
    <mergeCell ref="R6:R7"/>
    <mergeCell ref="S6:S7"/>
    <mergeCell ref="U6:V6"/>
    <mergeCell ref="C9:D13"/>
    <mergeCell ref="K6:K7"/>
    <mergeCell ref="L6:L7"/>
    <mergeCell ref="M6:M7"/>
    <mergeCell ref="N6:N7"/>
    <mergeCell ref="O6:O7"/>
    <mergeCell ref="P6:P7"/>
    <mergeCell ref="C6:D8"/>
    <mergeCell ref="F6:F7"/>
    <mergeCell ref="G6:G7"/>
    <mergeCell ref="H6:H7"/>
    <mergeCell ref="I6:I7"/>
    <mergeCell ref="J6:J7"/>
    <mergeCell ref="C37:J38"/>
    <mergeCell ref="K37:T37"/>
    <mergeCell ref="K38:O38"/>
    <mergeCell ref="P38:T38"/>
    <mergeCell ref="C14:D16"/>
    <mergeCell ref="C17:D20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S26"/>
    <mergeCell ref="U25:V26"/>
    <mergeCell ref="C27:E27"/>
    <mergeCell ref="R27:S27"/>
    <mergeCell ref="U27:V27"/>
    <mergeCell ref="R28:S28"/>
    <mergeCell ref="U28:V28"/>
    <mergeCell ref="D29:E29"/>
    <mergeCell ref="C31:E31"/>
    <mergeCell ref="R31:S31"/>
    <mergeCell ref="U31:V31"/>
    <mergeCell ref="C28:C30"/>
    <mergeCell ref="D28:E28"/>
    <mergeCell ref="R29:S29"/>
    <mergeCell ref="U29:V29"/>
    <mergeCell ref="D30:E30"/>
    <mergeCell ref="R30:S30"/>
    <mergeCell ref="U30:V30"/>
    <mergeCell ref="C39:C49"/>
    <mergeCell ref="D39:D40"/>
    <mergeCell ref="E39:J39"/>
    <mergeCell ref="K39:M39"/>
    <mergeCell ref="N39:O39"/>
    <mergeCell ref="P39:R39"/>
    <mergeCell ref="N48:O48"/>
    <mergeCell ref="P48:R48"/>
    <mergeCell ref="S48:T48"/>
    <mergeCell ref="D49:J49"/>
    <mergeCell ref="K49:M49"/>
    <mergeCell ref="S45:T45"/>
    <mergeCell ref="E46:J46"/>
    <mergeCell ref="K46:M46"/>
    <mergeCell ref="N46:O46"/>
    <mergeCell ref="P46:R46"/>
    <mergeCell ref="S46:T46"/>
    <mergeCell ref="S39:T39"/>
    <mergeCell ref="S44:T44"/>
    <mergeCell ref="E41:J41"/>
    <mergeCell ref="K41:M41"/>
    <mergeCell ref="N41:O41"/>
    <mergeCell ref="P41:R41"/>
    <mergeCell ref="S41:T41"/>
    <mergeCell ref="K52:M52"/>
    <mergeCell ref="P52:R52"/>
    <mergeCell ref="D41:D48"/>
    <mergeCell ref="N42:O42"/>
    <mergeCell ref="P42:R42"/>
    <mergeCell ref="E45:J45"/>
    <mergeCell ref="K45:M45"/>
    <mergeCell ref="E47:J47"/>
    <mergeCell ref="K47:M47"/>
    <mergeCell ref="N47:O47"/>
    <mergeCell ref="P47:R47"/>
    <mergeCell ref="E42:J42"/>
    <mergeCell ref="K42:M42"/>
    <mergeCell ref="E40:J40"/>
    <mergeCell ref="K40:M40"/>
    <mergeCell ref="N40:O40"/>
    <mergeCell ref="P40:R40"/>
    <mergeCell ref="S40:T40"/>
    <mergeCell ref="S42:T42"/>
    <mergeCell ref="E43:J43"/>
    <mergeCell ref="K43:M43"/>
    <mergeCell ref="N43:O43"/>
    <mergeCell ref="P43:R43"/>
    <mergeCell ref="S43:T43"/>
    <mergeCell ref="E44:J44"/>
    <mergeCell ref="K44:M44"/>
    <mergeCell ref="N44:O44"/>
    <mergeCell ref="P44:R44"/>
    <mergeCell ref="N45:O45"/>
    <mergeCell ref="P45:R45"/>
    <mergeCell ref="N49:O49"/>
    <mergeCell ref="P49:R49"/>
    <mergeCell ref="S49:T49"/>
    <mergeCell ref="S47:T47"/>
    <mergeCell ref="E48:J48"/>
    <mergeCell ref="K48:M48"/>
    <mergeCell ref="Q58:S58"/>
    <mergeCell ref="E56:J56"/>
    <mergeCell ref="K56:M56"/>
    <mergeCell ref="P56:R56"/>
    <mergeCell ref="C57:J57"/>
    <mergeCell ref="K57:M57"/>
    <mergeCell ref="P57:R57"/>
    <mergeCell ref="E54:J54"/>
    <mergeCell ref="K54:M54"/>
    <mergeCell ref="P54:R54"/>
    <mergeCell ref="E55:J55"/>
    <mergeCell ref="K55:M55"/>
    <mergeCell ref="P55:R55"/>
    <mergeCell ref="C50:D56"/>
    <mergeCell ref="E50:J50"/>
    <mergeCell ref="K50:M50"/>
    <mergeCell ref="P50:R50"/>
    <mergeCell ref="E51:J51"/>
    <mergeCell ref="K51:M51"/>
    <mergeCell ref="P51:R51"/>
    <mergeCell ref="E53:J53"/>
    <mergeCell ref="K53:M53"/>
    <mergeCell ref="P53:R53"/>
    <mergeCell ref="E52:J52"/>
  </mergeCells>
  <phoneticPr fontId="2"/>
  <pageMargins left="0.43307086614173229" right="0.39370078740157483" top="0.59055118110236227" bottom="0.31496062992125984" header="0.51181102362204722" footer="0.23622047244094491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T61"/>
  <sheetViews>
    <sheetView view="pageBreakPreview" zoomScaleNormal="85" zoomScaleSheetLayoutView="100" workbookViewId="0">
      <selection activeCell="AX15" sqref="AX15"/>
    </sheetView>
  </sheetViews>
  <sheetFormatPr defaultColWidth="9" defaultRowHeight="13.5"/>
  <cols>
    <col min="1" max="1" width="2.625" style="10" customWidth="1"/>
    <col min="2" max="3" width="4.625" style="10" customWidth="1"/>
    <col min="4" max="9" width="5" style="10" customWidth="1"/>
    <col min="10" max="10" width="3.625" style="10" customWidth="1"/>
    <col min="11" max="11" width="4.625" style="10" customWidth="1"/>
    <col min="12" max="20" width="3.625" style="10" customWidth="1"/>
    <col min="21" max="21" width="2.625" style="10" customWidth="1"/>
    <col min="22" max="22" width="3.875" style="10" customWidth="1"/>
    <col min="23" max="23" width="1.875" style="10" customWidth="1"/>
    <col min="24" max="24" width="4.125" style="10" customWidth="1"/>
    <col min="25" max="47" width="0" style="10" hidden="1" customWidth="1"/>
    <col min="48" max="16384" width="9" style="10"/>
  </cols>
  <sheetData>
    <row r="1" spans="2:46" s="297" customFormat="1" ht="7.9" customHeight="1">
      <c r="L1" s="298"/>
      <c r="M1" s="298"/>
      <c r="N1" s="298"/>
      <c r="O1" s="298"/>
      <c r="P1" s="298"/>
      <c r="Q1" s="298"/>
      <c r="R1" s="298"/>
      <c r="S1" s="298"/>
    </row>
    <row r="2" spans="2:46" s="297" customFormat="1" ht="16.899999999999999" customHeight="1">
      <c r="B2" s="297" t="s">
        <v>232</v>
      </c>
    </row>
    <row r="3" spans="2:46" s="297" customFormat="1" ht="5.0999999999999996" customHeight="1" thickBot="1"/>
    <row r="4" spans="2:46" s="297" customFormat="1" ht="14.65" customHeight="1">
      <c r="B4" s="739" t="s">
        <v>150</v>
      </c>
      <c r="C4" s="740"/>
      <c r="D4" s="741"/>
      <c r="E4" s="939" t="s">
        <v>17</v>
      </c>
      <c r="F4" s="940"/>
      <c r="G4" s="940"/>
      <c r="H4" s="940"/>
      <c r="I4" s="940"/>
      <c r="J4" s="751"/>
      <c r="K4" s="939" t="s">
        <v>390</v>
      </c>
      <c r="L4" s="940"/>
      <c r="M4" s="940"/>
      <c r="N4" s="940"/>
      <c r="O4" s="940"/>
      <c r="P4" s="751"/>
      <c r="Q4" s="939" t="s">
        <v>221</v>
      </c>
      <c r="R4" s="940"/>
      <c r="S4" s="940"/>
      <c r="T4" s="940"/>
      <c r="U4" s="940"/>
      <c r="V4" s="941"/>
    </row>
    <row r="5" spans="2:46" s="297" customFormat="1" ht="14.65" customHeight="1">
      <c r="B5" s="742"/>
      <c r="C5" s="743"/>
      <c r="D5" s="744"/>
      <c r="E5" s="942" t="s">
        <v>722</v>
      </c>
      <c r="F5" s="716"/>
      <c r="G5" s="717"/>
      <c r="H5" s="942" t="s">
        <v>81</v>
      </c>
      <c r="I5" s="716"/>
      <c r="J5" s="717"/>
      <c r="K5" s="942" t="s">
        <v>722</v>
      </c>
      <c r="L5" s="716"/>
      <c r="M5" s="717"/>
      <c r="N5" s="942" t="s">
        <v>81</v>
      </c>
      <c r="O5" s="716"/>
      <c r="P5" s="717"/>
      <c r="Q5" s="942" t="s">
        <v>722</v>
      </c>
      <c r="R5" s="716"/>
      <c r="S5" s="717"/>
      <c r="T5" s="942" t="s">
        <v>81</v>
      </c>
      <c r="U5" s="716"/>
      <c r="V5" s="943"/>
    </row>
    <row r="6" spans="2:46" s="297" customFormat="1" ht="14.65" customHeight="1">
      <c r="B6" s="929" t="s">
        <v>94</v>
      </c>
      <c r="C6" s="930"/>
      <c r="D6" s="931"/>
      <c r="E6" s="509">
        <v>52</v>
      </c>
      <c r="F6" s="510"/>
      <c r="G6" s="645"/>
      <c r="H6" s="509">
        <v>20</v>
      </c>
      <c r="I6" s="510"/>
      <c r="J6" s="645"/>
      <c r="K6" s="509">
        <v>19</v>
      </c>
      <c r="L6" s="510"/>
      <c r="M6" s="645"/>
      <c r="N6" s="509">
        <v>15</v>
      </c>
      <c r="O6" s="510"/>
      <c r="P6" s="645"/>
      <c r="Q6" s="509">
        <v>936</v>
      </c>
      <c r="R6" s="510"/>
      <c r="S6" s="645"/>
      <c r="T6" s="509">
        <v>1037</v>
      </c>
      <c r="U6" s="510"/>
      <c r="V6" s="649"/>
      <c r="W6" s="72"/>
      <c r="X6" s="72"/>
    </row>
    <row r="7" spans="2:46" s="297" customFormat="1" ht="14.65" customHeight="1">
      <c r="B7" s="929" t="s">
        <v>95</v>
      </c>
      <c r="C7" s="930"/>
      <c r="D7" s="931"/>
      <c r="E7" s="509">
        <v>0</v>
      </c>
      <c r="F7" s="510"/>
      <c r="G7" s="645"/>
      <c r="H7" s="509">
        <v>0</v>
      </c>
      <c r="I7" s="510"/>
      <c r="J7" s="645"/>
      <c r="K7" s="509">
        <v>0</v>
      </c>
      <c r="L7" s="510"/>
      <c r="M7" s="645"/>
      <c r="N7" s="509">
        <v>0</v>
      </c>
      <c r="O7" s="510"/>
      <c r="P7" s="645"/>
      <c r="Q7" s="509">
        <v>0</v>
      </c>
      <c r="R7" s="510"/>
      <c r="S7" s="645"/>
      <c r="T7" s="509">
        <v>0</v>
      </c>
      <c r="U7" s="510"/>
      <c r="V7" s="649"/>
      <c r="W7" s="72"/>
      <c r="X7" s="72"/>
    </row>
    <row r="8" spans="2:46" s="297" customFormat="1" ht="14.65" customHeight="1">
      <c r="B8" s="929" t="s">
        <v>103</v>
      </c>
      <c r="C8" s="930"/>
      <c r="D8" s="931"/>
      <c r="E8" s="509">
        <v>0</v>
      </c>
      <c r="F8" s="510"/>
      <c r="G8" s="645"/>
      <c r="H8" s="509">
        <v>1</v>
      </c>
      <c r="I8" s="510"/>
      <c r="J8" s="645"/>
      <c r="K8" s="509">
        <v>0</v>
      </c>
      <c r="L8" s="510"/>
      <c r="M8" s="645"/>
      <c r="N8" s="509">
        <v>0</v>
      </c>
      <c r="O8" s="510"/>
      <c r="P8" s="645"/>
      <c r="Q8" s="509">
        <v>0</v>
      </c>
      <c r="R8" s="510"/>
      <c r="S8" s="645"/>
      <c r="T8" s="509">
        <v>0</v>
      </c>
      <c r="U8" s="510"/>
      <c r="V8" s="649"/>
      <c r="W8" s="72"/>
      <c r="X8" s="72"/>
    </row>
    <row r="9" spans="2:46" s="297" customFormat="1" ht="14.65" customHeight="1">
      <c r="B9" s="929" t="s">
        <v>96</v>
      </c>
      <c r="C9" s="930"/>
      <c r="D9" s="931"/>
      <c r="E9" s="509">
        <v>17</v>
      </c>
      <c r="F9" s="510"/>
      <c r="G9" s="645"/>
      <c r="H9" s="509">
        <v>18</v>
      </c>
      <c r="I9" s="510"/>
      <c r="J9" s="645"/>
      <c r="K9" s="509">
        <v>25</v>
      </c>
      <c r="L9" s="510"/>
      <c r="M9" s="645"/>
      <c r="N9" s="509">
        <v>16</v>
      </c>
      <c r="O9" s="510"/>
      <c r="P9" s="645"/>
      <c r="Q9" s="509">
        <v>819</v>
      </c>
      <c r="R9" s="510"/>
      <c r="S9" s="645"/>
      <c r="T9" s="509">
        <v>463</v>
      </c>
      <c r="U9" s="510"/>
      <c r="V9" s="649"/>
      <c r="W9" s="72"/>
      <c r="X9" s="72"/>
    </row>
    <row r="10" spans="2:46" s="297" customFormat="1" ht="14.65" customHeight="1">
      <c r="B10" s="929" t="s">
        <v>97</v>
      </c>
      <c r="C10" s="930"/>
      <c r="D10" s="931"/>
      <c r="E10" s="509">
        <v>0</v>
      </c>
      <c r="F10" s="510"/>
      <c r="G10" s="645"/>
      <c r="H10" s="509">
        <v>0</v>
      </c>
      <c r="I10" s="510"/>
      <c r="J10" s="645"/>
      <c r="K10" s="509">
        <v>0</v>
      </c>
      <c r="L10" s="510"/>
      <c r="M10" s="645"/>
      <c r="N10" s="509">
        <v>0</v>
      </c>
      <c r="O10" s="510"/>
      <c r="P10" s="645"/>
      <c r="Q10" s="509">
        <v>0</v>
      </c>
      <c r="R10" s="510"/>
      <c r="S10" s="645"/>
      <c r="T10" s="509">
        <v>0</v>
      </c>
      <c r="U10" s="510"/>
      <c r="V10" s="649"/>
      <c r="W10" s="72"/>
      <c r="X10" s="72"/>
    </row>
    <row r="11" spans="2:46" s="297" customFormat="1" ht="14.65" customHeight="1">
      <c r="B11" s="929" t="s">
        <v>98</v>
      </c>
      <c r="C11" s="930"/>
      <c r="D11" s="931"/>
      <c r="E11" s="509">
        <v>5</v>
      </c>
      <c r="F11" s="510"/>
      <c r="G11" s="645"/>
      <c r="H11" s="509">
        <v>7</v>
      </c>
      <c r="I11" s="510"/>
      <c r="J11" s="645"/>
      <c r="K11" s="509">
        <v>4</v>
      </c>
      <c r="L11" s="510"/>
      <c r="M11" s="645"/>
      <c r="N11" s="509">
        <v>6</v>
      </c>
      <c r="O11" s="510"/>
      <c r="P11" s="645"/>
      <c r="Q11" s="509">
        <v>9</v>
      </c>
      <c r="R11" s="510"/>
      <c r="S11" s="645"/>
      <c r="T11" s="509">
        <v>154</v>
      </c>
      <c r="U11" s="510"/>
      <c r="V11" s="649"/>
      <c r="W11" s="72"/>
      <c r="X11" s="72"/>
    </row>
    <row r="12" spans="2:46" s="297" customFormat="1" ht="14.65" customHeight="1">
      <c r="B12" s="929" t="s">
        <v>99</v>
      </c>
      <c r="C12" s="930"/>
      <c r="D12" s="931"/>
      <c r="E12" s="509">
        <v>2</v>
      </c>
      <c r="F12" s="510"/>
      <c r="G12" s="645"/>
      <c r="H12" s="509">
        <v>0</v>
      </c>
      <c r="I12" s="510"/>
      <c r="J12" s="645"/>
      <c r="K12" s="509">
        <v>1</v>
      </c>
      <c r="L12" s="510"/>
      <c r="M12" s="645"/>
      <c r="N12" s="509">
        <v>0</v>
      </c>
      <c r="O12" s="510"/>
      <c r="P12" s="645"/>
      <c r="Q12" s="509">
        <v>23</v>
      </c>
      <c r="R12" s="510"/>
      <c r="S12" s="645"/>
      <c r="T12" s="509">
        <v>0</v>
      </c>
      <c r="U12" s="510"/>
      <c r="V12" s="649"/>
      <c r="W12" s="72"/>
      <c r="X12" s="72"/>
    </row>
    <row r="13" spans="2:46" s="297" customFormat="1" ht="14.65" customHeight="1">
      <c r="B13" s="929" t="s">
        <v>100</v>
      </c>
      <c r="C13" s="930"/>
      <c r="D13" s="931"/>
      <c r="E13" s="509">
        <v>0</v>
      </c>
      <c r="F13" s="510"/>
      <c r="G13" s="645"/>
      <c r="H13" s="509">
        <v>0</v>
      </c>
      <c r="I13" s="510"/>
      <c r="J13" s="645"/>
      <c r="K13" s="509">
        <v>0</v>
      </c>
      <c r="L13" s="510"/>
      <c r="M13" s="645"/>
      <c r="N13" s="509">
        <v>0</v>
      </c>
      <c r="O13" s="510"/>
      <c r="P13" s="645"/>
      <c r="Q13" s="509">
        <v>0</v>
      </c>
      <c r="R13" s="510"/>
      <c r="S13" s="645"/>
      <c r="T13" s="509">
        <v>0</v>
      </c>
      <c r="U13" s="510"/>
      <c r="V13" s="649"/>
      <c r="W13" s="72"/>
      <c r="X13" s="72"/>
    </row>
    <row r="14" spans="2:46" s="297" customFormat="1" ht="14.65" customHeight="1">
      <c r="B14" s="929" t="s">
        <v>101</v>
      </c>
      <c r="C14" s="930"/>
      <c r="D14" s="931"/>
      <c r="E14" s="509">
        <v>0</v>
      </c>
      <c r="F14" s="510"/>
      <c r="G14" s="645"/>
      <c r="H14" s="509">
        <v>0</v>
      </c>
      <c r="I14" s="510"/>
      <c r="J14" s="645"/>
      <c r="K14" s="509">
        <v>0</v>
      </c>
      <c r="L14" s="510"/>
      <c r="M14" s="645"/>
      <c r="N14" s="509">
        <v>0</v>
      </c>
      <c r="O14" s="510"/>
      <c r="P14" s="645"/>
      <c r="Q14" s="509">
        <v>0</v>
      </c>
      <c r="R14" s="510"/>
      <c r="S14" s="645"/>
      <c r="T14" s="509">
        <v>0</v>
      </c>
      <c r="U14" s="510"/>
      <c r="V14" s="649"/>
      <c r="W14" s="72"/>
      <c r="X14" s="72"/>
    </row>
    <row r="15" spans="2:46" s="297" customFormat="1" ht="14.65" customHeight="1">
      <c r="B15" s="929" t="s">
        <v>102</v>
      </c>
      <c r="C15" s="930"/>
      <c r="D15" s="931"/>
      <c r="E15" s="509">
        <v>0</v>
      </c>
      <c r="F15" s="510"/>
      <c r="G15" s="645"/>
      <c r="H15" s="509">
        <v>0</v>
      </c>
      <c r="I15" s="510"/>
      <c r="J15" s="645"/>
      <c r="K15" s="509">
        <v>0</v>
      </c>
      <c r="L15" s="510"/>
      <c r="M15" s="645"/>
      <c r="N15" s="509">
        <v>0</v>
      </c>
      <c r="O15" s="510"/>
      <c r="P15" s="645"/>
      <c r="Q15" s="509">
        <v>0</v>
      </c>
      <c r="R15" s="510"/>
      <c r="S15" s="645"/>
      <c r="T15" s="509">
        <v>0</v>
      </c>
      <c r="U15" s="510"/>
      <c r="V15" s="649"/>
      <c r="W15" s="72"/>
      <c r="X15" s="72"/>
      <c r="Z15" s="937" t="s">
        <v>103</v>
      </c>
      <c r="AA15" s="938"/>
      <c r="AB15" s="938"/>
      <c r="AC15" s="935">
        <v>0</v>
      </c>
      <c r="AD15" s="935"/>
      <c r="AE15" s="935"/>
      <c r="AF15" s="935">
        <v>10</v>
      </c>
      <c r="AG15" s="935"/>
      <c r="AH15" s="935"/>
      <c r="AI15" s="935">
        <v>0</v>
      </c>
      <c r="AJ15" s="935"/>
      <c r="AK15" s="935"/>
      <c r="AL15" s="935">
        <v>13</v>
      </c>
      <c r="AM15" s="935"/>
      <c r="AN15" s="935"/>
      <c r="AO15" s="935">
        <v>0</v>
      </c>
      <c r="AP15" s="935"/>
      <c r="AQ15" s="935"/>
      <c r="AR15" s="935">
        <v>341</v>
      </c>
      <c r="AS15" s="935"/>
      <c r="AT15" s="936"/>
    </row>
    <row r="16" spans="2:46" s="297" customFormat="1" ht="14.65" customHeight="1">
      <c r="B16" s="929" t="s">
        <v>104</v>
      </c>
      <c r="C16" s="930"/>
      <c r="D16" s="931"/>
      <c r="E16" s="509">
        <v>0</v>
      </c>
      <c r="F16" s="510"/>
      <c r="G16" s="645"/>
      <c r="H16" s="509">
        <v>0</v>
      </c>
      <c r="I16" s="510"/>
      <c r="J16" s="645"/>
      <c r="K16" s="241"/>
      <c r="L16" s="242"/>
      <c r="M16" s="242">
        <v>0</v>
      </c>
      <c r="N16" s="241"/>
      <c r="O16" s="242"/>
      <c r="P16" s="242">
        <v>0</v>
      </c>
      <c r="Q16" s="241"/>
      <c r="R16" s="242"/>
      <c r="S16" s="242">
        <v>0</v>
      </c>
      <c r="T16" s="241"/>
      <c r="U16" s="242"/>
      <c r="V16" s="211">
        <v>0</v>
      </c>
      <c r="W16" s="72"/>
      <c r="X16" s="72"/>
    </row>
    <row r="17" spans="2:24" s="297" customFormat="1" ht="14.65" customHeight="1">
      <c r="B17" s="929" t="s">
        <v>105</v>
      </c>
      <c r="C17" s="930"/>
      <c r="D17" s="931"/>
      <c r="E17" s="509">
        <v>0</v>
      </c>
      <c r="F17" s="510"/>
      <c r="G17" s="645"/>
      <c r="H17" s="509">
        <v>0</v>
      </c>
      <c r="I17" s="510"/>
      <c r="J17" s="645"/>
      <c r="K17" s="241"/>
      <c r="L17" s="330"/>
      <c r="M17" s="330">
        <v>0</v>
      </c>
      <c r="N17" s="241"/>
      <c r="O17" s="330"/>
      <c r="P17" s="330">
        <v>0</v>
      </c>
      <c r="Q17" s="331"/>
      <c r="R17" s="330"/>
      <c r="S17" s="330">
        <v>0</v>
      </c>
      <c r="T17" s="331"/>
      <c r="U17" s="330"/>
      <c r="V17" s="158">
        <v>0</v>
      </c>
      <c r="W17" s="72"/>
      <c r="X17" s="72"/>
    </row>
    <row r="18" spans="2:24" s="297" customFormat="1" ht="14.65" customHeight="1">
      <c r="B18" s="929" t="s">
        <v>106</v>
      </c>
      <c r="C18" s="930"/>
      <c r="D18" s="931"/>
      <c r="E18" s="509">
        <v>0</v>
      </c>
      <c r="F18" s="510"/>
      <c r="G18" s="645"/>
      <c r="H18" s="509">
        <v>0</v>
      </c>
      <c r="I18" s="510"/>
      <c r="J18" s="645"/>
      <c r="K18" s="241"/>
      <c r="L18" s="242"/>
      <c r="M18" s="242">
        <v>0</v>
      </c>
      <c r="N18" s="241"/>
      <c r="O18" s="242"/>
      <c r="P18" s="242">
        <v>0</v>
      </c>
      <c r="Q18" s="241"/>
      <c r="R18" s="242"/>
      <c r="S18" s="242">
        <v>0</v>
      </c>
      <c r="T18" s="241"/>
      <c r="U18" s="242"/>
      <c r="V18" s="211">
        <v>0</v>
      </c>
      <c r="W18" s="72"/>
      <c r="X18" s="72"/>
    </row>
    <row r="19" spans="2:24" s="297" customFormat="1" ht="14.65" customHeight="1">
      <c r="B19" s="929" t="s">
        <v>107</v>
      </c>
      <c r="C19" s="930"/>
      <c r="D19" s="931"/>
      <c r="E19" s="509">
        <v>0</v>
      </c>
      <c r="F19" s="510"/>
      <c r="G19" s="645"/>
      <c r="H19" s="509">
        <v>0</v>
      </c>
      <c r="I19" s="510"/>
      <c r="J19" s="645"/>
      <c r="K19" s="241"/>
      <c r="L19" s="242"/>
      <c r="M19" s="242">
        <v>0</v>
      </c>
      <c r="N19" s="241"/>
      <c r="O19" s="242"/>
      <c r="P19" s="242">
        <v>0</v>
      </c>
      <c r="Q19" s="241"/>
      <c r="R19" s="242"/>
      <c r="S19" s="242">
        <v>0</v>
      </c>
      <c r="T19" s="241"/>
      <c r="U19" s="242"/>
      <c r="V19" s="211">
        <v>0</v>
      </c>
      <c r="W19" s="72"/>
      <c r="X19" s="72"/>
    </row>
    <row r="20" spans="2:24" s="297" customFormat="1" ht="14.65" customHeight="1">
      <c r="B20" s="929" t="s">
        <v>108</v>
      </c>
      <c r="C20" s="930"/>
      <c r="D20" s="931"/>
      <c r="E20" s="509">
        <v>0</v>
      </c>
      <c r="F20" s="510"/>
      <c r="G20" s="645"/>
      <c r="H20" s="509">
        <v>0</v>
      </c>
      <c r="I20" s="510"/>
      <c r="J20" s="645"/>
      <c r="K20" s="241"/>
      <c r="L20" s="242"/>
      <c r="M20" s="242">
        <v>0</v>
      </c>
      <c r="N20" s="241"/>
      <c r="O20" s="242"/>
      <c r="P20" s="242">
        <v>0</v>
      </c>
      <c r="Q20" s="241"/>
      <c r="R20" s="242"/>
      <c r="S20" s="242">
        <v>0</v>
      </c>
      <c r="T20" s="241"/>
      <c r="U20" s="242"/>
      <c r="V20" s="211">
        <v>0</v>
      </c>
      <c r="W20" s="72"/>
      <c r="X20" s="72"/>
    </row>
    <row r="21" spans="2:24" s="297" customFormat="1" ht="14.65" customHeight="1">
      <c r="B21" s="929" t="s">
        <v>109</v>
      </c>
      <c r="C21" s="930"/>
      <c r="D21" s="931"/>
      <c r="E21" s="509">
        <v>0</v>
      </c>
      <c r="F21" s="510"/>
      <c r="G21" s="645"/>
      <c r="H21" s="509">
        <v>0</v>
      </c>
      <c r="I21" s="510"/>
      <c r="J21" s="645"/>
      <c r="K21" s="241"/>
      <c r="L21" s="242"/>
      <c r="M21" s="242">
        <v>0</v>
      </c>
      <c r="N21" s="241"/>
      <c r="O21" s="242"/>
      <c r="P21" s="242">
        <v>0</v>
      </c>
      <c r="Q21" s="241"/>
      <c r="R21" s="242"/>
      <c r="S21" s="242">
        <v>0</v>
      </c>
      <c r="T21" s="241"/>
      <c r="U21" s="242"/>
      <c r="V21" s="211">
        <v>0</v>
      </c>
      <c r="W21" s="72"/>
      <c r="X21" s="72"/>
    </row>
    <row r="22" spans="2:24" s="297" customFormat="1" ht="14.65" customHeight="1">
      <c r="B22" s="929" t="s">
        <v>110</v>
      </c>
      <c r="C22" s="930"/>
      <c r="D22" s="931"/>
      <c r="E22" s="509">
        <v>0</v>
      </c>
      <c r="F22" s="510"/>
      <c r="G22" s="645"/>
      <c r="H22" s="509">
        <v>0</v>
      </c>
      <c r="I22" s="510"/>
      <c r="J22" s="645"/>
      <c r="K22" s="241"/>
      <c r="L22" s="242"/>
      <c r="M22" s="242">
        <v>0</v>
      </c>
      <c r="N22" s="241"/>
      <c r="O22" s="242"/>
      <c r="P22" s="242">
        <v>0</v>
      </c>
      <c r="Q22" s="241"/>
      <c r="R22" s="242"/>
      <c r="S22" s="242">
        <v>0</v>
      </c>
      <c r="T22" s="241"/>
      <c r="U22" s="242"/>
      <c r="V22" s="211">
        <v>0</v>
      </c>
      <c r="W22" s="72"/>
      <c r="X22" s="72"/>
    </row>
    <row r="23" spans="2:24" s="297" customFormat="1" ht="14.65" customHeight="1">
      <c r="B23" s="929" t="s">
        <v>111</v>
      </c>
      <c r="C23" s="930"/>
      <c r="D23" s="931"/>
      <c r="E23" s="509">
        <v>0</v>
      </c>
      <c r="F23" s="510"/>
      <c r="G23" s="645"/>
      <c r="H23" s="509">
        <v>0</v>
      </c>
      <c r="I23" s="510"/>
      <c r="J23" s="645"/>
      <c r="K23" s="241"/>
      <c r="L23" s="242"/>
      <c r="M23" s="242">
        <v>0</v>
      </c>
      <c r="N23" s="241"/>
      <c r="O23" s="242"/>
      <c r="P23" s="242">
        <v>0</v>
      </c>
      <c r="Q23" s="241"/>
      <c r="R23" s="242"/>
      <c r="S23" s="242">
        <v>0</v>
      </c>
      <c r="T23" s="241"/>
      <c r="U23" s="242"/>
      <c r="V23" s="211">
        <v>0</v>
      </c>
      <c r="W23" s="72"/>
      <c r="X23" s="72"/>
    </row>
    <row r="24" spans="2:24" s="297" customFormat="1" ht="14.65" customHeight="1">
      <c r="B24" s="929" t="s">
        <v>112</v>
      </c>
      <c r="C24" s="930"/>
      <c r="D24" s="931"/>
      <c r="E24" s="509">
        <v>0</v>
      </c>
      <c r="F24" s="510"/>
      <c r="G24" s="645"/>
      <c r="H24" s="509">
        <v>0</v>
      </c>
      <c r="I24" s="510"/>
      <c r="J24" s="645"/>
      <c r="K24" s="241"/>
      <c r="L24" s="242"/>
      <c r="M24" s="242">
        <v>0</v>
      </c>
      <c r="N24" s="241"/>
      <c r="O24" s="242"/>
      <c r="P24" s="242">
        <v>0</v>
      </c>
      <c r="Q24" s="241"/>
      <c r="R24" s="242"/>
      <c r="S24" s="242">
        <v>0</v>
      </c>
      <c r="T24" s="241"/>
      <c r="U24" s="242"/>
      <c r="V24" s="211">
        <v>0</v>
      </c>
      <c r="W24" s="72"/>
      <c r="X24" s="72"/>
    </row>
    <row r="25" spans="2:24" s="297" customFormat="1" ht="13.5" customHeight="1">
      <c r="B25" s="932" t="s">
        <v>394</v>
      </c>
      <c r="C25" s="933"/>
      <c r="D25" s="934"/>
      <c r="E25" s="509">
        <v>0</v>
      </c>
      <c r="F25" s="510"/>
      <c r="G25" s="645"/>
      <c r="H25" s="509">
        <v>0</v>
      </c>
      <c r="I25" s="510"/>
      <c r="J25" s="645"/>
      <c r="K25" s="241"/>
      <c r="L25" s="242"/>
      <c r="M25" s="242">
        <v>0</v>
      </c>
      <c r="N25" s="241"/>
      <c r="O25" s="242"/>
      <c r="P25" s="242">
        <v>0</v>
      </c>
      <c r="Q25" s="241"/>
      <c r="R25" s="242"/>
      <c r="S25" s="242">
        <v>0</v>
      </c>
      <c r="T25" s="241"/>
      <c r="U25" s="242"/>
      <c r="V25" s="211">
        <v>0</v>
      </c>
      <c r="W25" s="72"/>
      <c r="X25" s="72"/>
    </row>
    <row r="26" spans="2:24" s="297" customFormat="1" ht="13.15" customHeight="1">
      <c r="B26" s="932" t="s">
        <v>395</v>
      </c>
      <c r="C26" s="933"/>
      <c r="D26" s="934"/>
      <c r="E26" s="509">
        <v>0</v>
      </c>
      <c r="F26" s="510"/>
      <c r="G26" s="645"/>
      <c r="H26" s="509">
        <v>0</v>
      </c>
      <c r="I26" s="510"/>
      <c r="J26" s="645"/>
      <c r="K26" s="241"/>
      <c r="L26" s="242"/>
      <c r="M26" s="242">
        <v>0</v>
      </c>
      <c r="N26" s="241"/>
      <c r="O26" s="242"/>
      <c r="P26" s="242">
        <v>0</v>
      </c>
      <c r="Q26" s="241"/>
      <c r="R26" s="242"/>
      <c r="S26" s="242">
        <v>0</v>
      </c>
      <c r="T26" s="241"/>
      <c r="U26" s="242"/>
      <c r="V26" s="211">
        <v>0</v>
      </c>
      <c r="W26" s="72"/>
      <c r="X26" s="72"/>
    </row>
    <row r="27" spans="2:24" s="297" customFormat="1" ht="14.65" customHeight="1">
      <c r="B27" s="929" t="s">
        <v>113</v>
      </c>
      <c r="C27" s="930"/>
      <c r="D27" s="931"/>
      <c r="E27" s="509">
        <v>0</v>
      </c>
      <c r="F27" s="510"/>
      <c r="G27" s="645"/>
      <c r="H27" s="509">
        <v>0</v>
      </c>
      <c r="I27" s="510"/>
      <c r="J27" s="645"/>
      <c r="K27" s="241"/>
      <c r="L27" s="242"/>
      <c r="M27" s="242">
        <v>0</v>
      </c>
      <c r="N27" s="241"/>
      <c r="O27" s="242"/>
      <c r="P27" s="242">
        <v>0</v>
      </c>
      <c r="Q27" s="241"/>
      <c r="R27" s="242"/>
      <c r="S27" s="242">
        <v>0</v>
      </c>
      <c r="T27" s="241"/>
      <c r="U27" s="242"/>
      <c r="V27" s="211">
        <v>0</v>
      </c>
      <c r="W27" s="72"/>
      <c r="X27" s="72"/>
    </row>
    <row r="28" spans="2:24" s="297" customFormat="1" ht="14.65" customHeight="1">
      <c r="B28" s="929" t="s">
        <v>114</v>
      </c>
      <c r="C28" s="930"/>
      <c r="D28" s="931"/>
      <c r="E28" s="509">
        <v>0</v>
      </c>
      <c r="F28" s="510"/>
      <c r="G28" s="645"/>
      <c r="H28" s="509">
        <v>0</v>
      </c>
      <c r="I28" s="510"/>
      <c r="J28" s="645"/>
      <c r="K28" s="241"/>
      <c r="L28" s="242"/>
      <c r="M28" s="242">
        <v>0</v>
      </c>
      <c r="N28" s="241"/>
      <c r="O28" s="242"/>
      <c r="P28" s="242">
        <v>0</v>
      </c>
      <c r="Q28" s="241"/>
      <c r="R28" s="242"/>
      <c r="S28" s="242">
        <v>0</v>
      </c>
      <c r="T28" s="241"/>
      <c r="U28" s="242"/>
      <c r="V28" s="211">
        <v>0</v>
      </c>
      <c r="W28" s="72"/>
      <c r="X28" s="72"/>
    </row>
    <row r="29" spans="2:24" s="297" customFormat="1" ht="14.65" customHeight="1">
      <c r="B29" s="929" t="s">
        <v>115</v>
      </c>
      <c r="C29" s="930"/>
      <c r="D29" s="931"/>
      <c r="E29" s="509">
        <v>0</v>
      </c>
      <c r="F29" s="510"/>
      <c r="G29" s="645"/>
      <c r="H29" s="509">
        <v>0</v>
      </c>
      <c r="I29" s="510"/>
      <c r="J29" s="645"/>
      <c r="K29" s="509">
        <v>0</v>
      </c>
      <c r="L29" s="510"/>
      <c r="M29" s="645"/>
      <c r="N29" s="509">
        <v>0</v>
      </c>
      <c r="O29" s="510"/>
      <c r="P29" s="645"/>
      <c r="Q29" s="509">
        <v>0</v>
      </c>
      <c r="R29" s="510"/>
      <c r="S29" s="645"/>
      <c r="T29" s="509">
        <v>0</v>
      </c>
      <c r="U29" s="510"/>
      <c r="V29" s="649"/>
      <c r="W29" s="72"/>
      <c r="X29" s="72"/>
    </row>
    <row r="30" spans="2:24" s="297" customFormat="1" ht="14.65" customHeight="1">
      <c r="B30" s="929" t="s">
        <v>116</v>
      </c>
      <c r="C30" s="930"/>
      <c r="D30" s="931"/>
      <c r="E30" s="509">
        <v>0</v>
      </c>
      <c r="F30" s="510"/>
      <c r="G30" s="645"/>
      <c r="H30" s="509">
        <v>0</v>
      </c>
      <c r="I30" s="510"/>
      <c r="J30" s="645"/>
      <c r="K30" s="509">
        <v>0</v>
      </c>
      <c r="L30" s="510"/>
      <c r="M30" s="645"/>
      <c r="N30" s="509">
        <v>0</v>
      </c>
      <c r="O30" s="510"/>
      <c r="P30" s="645"/>
      <c r="Q30" s="509">
        <v>0</v>
      </c>
      <c r="R30" s="510"/>
      <c r="S30" s="645"/>
      <c r="T30" s="509">
        <v>0</v>
      </c>
      <c r="U30" s="510"/>
      <c r="V30" s="649"/>
      <c r="W30" s="72"/>
      <c r="X30" s="72"/>
    </row>
    <row r="31" spans="2:24" s="297" customFormat="1" ht="14.65" customHeight="1" thickBot="1">
      <c r="B31" s="709" t="s">
        <v>47</v>
      </c>
      <c r="C31" s="710"/>
      <c r="D31" s="711"/>
      <c r="E31" s="480">
        <f>SUM(E6:G30)</f>
        <v>76</v>
      </c>
      <c r="F31" s="481"/>
      <c r="G31" s="623"/>
      <c r="H31" s="480">
        <v>46</v>
      </c>
      <c r="I31" s="481"/>
      <c r="J31" s="623"/>
      <c r="K31" s="480">
        <f>SUM(K6:M30)</f>
        <v>49</v>
      </c>
      <c r="L31" s="481"/>
      <c r="M31" s="623"/>
      <c r="N31" s="480">
        <f>SUM(N6:P30)</f>
        <v>37</v>
      </c>
      <c r="O31" s="481"/>
      <c r="P31" s="623"/>
      <c r="Q31" s="480">
        <f>SUM(Q6:S30)</f>
        <v>1787</v>
      </c>
      <c r="R31" s="481"/>
      <c r="S31" s="623"/>
      <c r="T31" s="480">
        <f>SUM(T6:V30)</f>
        <v>1654</v>
      </c>
      <c r="U31" s="481"/>
      <c r="V31" s="627"/>
      <c r="W31" s="72"/>
      <c r="X31" s="72"/>
    </row>
    <row r="32" spans="2:24" s="297" customFormat="1" ht="13.15" customHeight="1">
      <c r="B32" s="249"/>
      <c r="C32" s="249"/>
      <c r="D32" s="249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72"/>
      <c r="X32" s="72"/>
    </row>
    <row r="33" spans="2:25" s="297" customFormat="1" ht="19.149999999999999" customHeight="1">
      <c r="B33" s="297" t="s">
        <v>282</v>
      </c>
    </row>
    <row r="34" spans="2:25" s="297" customFormat="1" ht="5.0999999999999996" customHeight="1" thickBot="1"/>
    <row r="35" spans="2:25" s="297" customFormat="1" ht="15" customHeight="1">
      <c r="B35" s="920" t="s">
        <v>397</v>
      </c>
      <c r="C35" s="905"/>
      <c r="D35" s="904" t="s">
        <v>9</v>
      </c>
      <c r="E35" s="905"/>
      <c r="F35" s="904" t="s">
        <v>398</v>
      </c>
      <c r="G35" s="905"/>
      <c r="H35" s="904" t="s">
        <v>399</v>
      </c>
      <c r="I35" s="905"/>
      <c r="J35" s="923" t="s">
        <v>4</v>
      </c>
      <c r="K35" s="924"/>
      <c r="L35" s="904" t="s">
        <v>10</v>
      </c>
      <c r="M35" s="905"/>
      <c r="N35" s="899" t="s">
        <v>11</v>
      </c>
      <c r="O35" s="900"/>
      <c r="P35" s="904" t="s">
        <v>55</v>
      </c>
      <c r="Q35" s="905"/>
      <c r="R35" s="753" t="s">
        <v>86</v>
      </c>
      <c r="S35" s="741"/>
      <c r="T35" s="904" t="s">
        <v>50</v>
      </c>
      <c r="U35" s="910"/>
      <c r="V35" s="910"/>
      <c r="W35" s="911"/>
      <c r="X35" s="267"/>
    </row>
    <row r="36" spans="2:25" s="297" customFormat="1" ht="15" customHeight="1">
      <c r="B36" s="921"/>
      <c r="C36" s="907"/>
      <c r="D36" s="906"/>
      <c r="E36" s="907"/>
      <c r="F36" s="906"/>
      <c r="G36" s="907"/>
      <c r="H36" s="906"/>
      <c r="I36" s="907"/>
      <c r="J36" s="925"/>
      <c r="K36" s="926"/>
      <c r="L36" s="906"/>
      <c r="M36" s="907"/>
      <c r="N36" s="901"/>
      <c r="O36" s="902"/>
      <c r="P36" s="906"/>
      <c r="Q36" s="907"/>
      <c r="R36" s="916" t="s">
        <v>90</v>
      </c>
      <c r="S36" s="917"/>
      <c r="T36" s="906"/>
      <c r="U36" s="912"/>
      <c r="V36" s="912"/>
      <c r="W36" s="913"/>
      <c r="X36" s="267"/>
    </row>
    <row r="37" spans="2:25" s="297" customFormat="1" ht="15" customHeight="1">
      <c r="B37" s="922"/>
      <c r="C37" s="909"/>
      <c r="D37" s="908"/>
      <c r="E37" s="909"/>
      <c r="F37" s="908"/>
      <c r="G37" s="909"/>
      <c r="H37" s="908"/>
      <c r="I37" s="909"/>
      <c r="J37" s="927"/>
      <c r="K37" s="928"/>
      <c r="L37" s="908"/>
      <c r="M37" s="909"/>
      <c r="N37" s="612"/>
      <c r="O37" s="903"/>
      <c r="P37" s="908"/>
      <c r="Q37" s="909"/>
      <c r="R37" s="918" t="s">
        <v>91</v>
      </c>
      <c r="S37" s="919"/>
      <c r="T37" s="908"/>
      <c r="U37" s="914"/>
      <c r="V37" s="914"/>
      <c r="W37" s="915"/>
      <c r="X37" s="267"/>
    </row>
    <row r="38" spans="2:25" s="90" customFormat="1" ht="16.149999999999999" customHeight="1">
      <c r="B38" s="37" t="s">
        <v>92</v>
      </c>
      <c r="C38" s="252" t="s">
        <v>93</v>
      </c>
      <c r="D38" s="252" t="s">
        <v>92</v>
      </c>
      <c r="E38" s="252" t="s">
        <v>93</v>
      </c>
      <c r="F38" s="252" t="s">
        <v>92</v>
      </c>
      <c r="G38" s="252" t="s">
        <v>93</v>
      </c>
      <c r="H38" s="252" t="s">
        <v>92</v>
      </c>
      <c r="I38" s="252" t="s">
        <v>93</v>
      </c>
      <c r="J38" s="252" t="s">
        <v>92</v>
      </c>
      <c r="K38" s="252" t="s">
        <v>93</v>
      </c>
      <c r="L38" s="252" t="s">
        <v>92</v>
      </c>
      <c r="M38" s="252" t="s">
        <v>93</v>
      </c>
      <c r="N38" s="252" t="s">
        <v>92</v>
      </c>
      <c r="O38" s="252" t="s">
        <v>93</v>
      </c>
      <c r="P38" s="252" t="s">
        <v>92</v>
      </c>
      <c r="Q38" s="252" t="s">
        <v>93</v>
      </c>
      <c r="R38" s="252" t="s">
        <v>92</v>
      </c>
      <c r="S38" s="252" t="s">
        <v>93</v>
      </c>
      <c r="T38" s="659" t="s">
        <v>92</v>
      </c>
      <c r="U38" s="660"/>
      <c r="V38" s="659" t="s">
        <v>93</v>
      </c>
      <c r="W38" s="892"/>
      <c r="X38" s="116"/>
    </row>
    <row r="39" spans="2:25" s="40" customFormat="1" ht="16.149999999999999" customHeight="1" thickBot="1">
      <c r="B39" s="332">
        <v>0</v>
      </c>
      <c r="C39" s="333">
        <v>0</v>
      </c>
      <c r="D39" s="333">
        <v>0</v>
      </c>
      <c r="E39" s="333">
        <v>0</v>
      </c>
      <c r="F39" s="333">
        <v>0</v>
      </c>
      <c r="G39" s="333">
        <v>0</v>
      </c>
      <c r="H39" s="333">
        <v>0</v>
      </c>
      <c r="I39" s="333">
        <v>0</v>
      </c>
      <c r="J39" s="333">
        <v>0</v>
      </c>
      <c r="K39" s="333">
        <v>0</v>
      </c>
      <c r="L39" s="333">
        <v>0</v>
      </c>
      <c r="M39" s="333">
        <v>0</v>
      </c>
      <c r="N39" s="333">
        <v>0</v>
      </c>
      <c r="O39" s="333">
        <v>0</v>
      </c>
      <c r="P39" s="333">
        <v>0</v>
      </c>
      <c r="Q39" s="333">
        <v>0</v>
      </c>
      <c r="R39" s="333">
        <v>0</v>
      </c>
      <c r="S39" s="333">
        <v>0</v>
      </c>
      <c r="T39" s="772">
        <f>B39+D39+F39+H39+J39+L39+N39+P39+R39</f>
        <v>0</v>
      </c>
      <c r="U39" s="893"/>
      <c r="V39" s="772">
        <f>C39+E39+G39+I39+K39+M39+O39+Q39+S39</f>
        <v>0</v>
      </c>
      <c r="W39" s="894"/>
      <c r="X39" s="222"/>
    </row>
    <row r="40" spans="2:25" s="297" customFormat="1" ht="8.65" customHeight="1" thickBot="1">
      <c r="B40" s="40"/>
      <c r="C40" s="40"/>
      <c r="D40" s="895"/>
      <c r="E40" s="895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Y40" s="297" t="s">
        <v>631</v>
      </c>
    </row>
    <row r="41" spans="2:25" s="297" customFormat="1" ht="16.149999999999999" customHeight="1" thickBot="1">
      <c r="B41" s="835" t="s">
        <v>82</v>
      </c>
      <c r="C41" s="896"/>
      <c r="D41" s="897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Y41" s="297" t="s">
        <v>576</v>
      </c>
    </row>
    <row r="42" spans="2:25" s="40" customFormat="1" ht="16.149999999999999" customHeight="1" thickBot="1">
      <c r="B42" s="332">
        <v>0</v>
      </c>
      <c r="C42" s="333">
        <v>0</v>
      </c>
      <c r="D42" s="333">
        <v>0</v>
      </c>
      <c r="E42" s="334">
        <v>0</v>
      </c>
      <c r="F42" s="334">
        <v>0</v>
      </c>
      <c r="G42" s="334">
        <v>0</v>
      </c>
      <c r="H42" s="334">
        <v>0</v>
      </c>
      <c r="I42" s="334">
        <v>0</v>
      </c>
      <c r="J42" s="334">
        <v>0</v>
      </c>
      <c r="K42" s="334">
        <v>0</v>
      </c>
      <c r="L42" s="334">
        <v>0</v>
      </c>
      <c r="M42" s="334">
        <v>0</v>
      </c>
      <c r="N42" s="334">
        <v>0</v>
      </c>
      <c r="O42" s="334">
        <v>0</v>
      </c>
      <c r="P42" s="334">
        <v>0</v>
      </c>
      <c r="Q42" s="334">
        <v>0</v>
      </c>
      <c r="R42" s="334">
        <v>0</v>
      </c>
      <c r="S42" s="334">
        <v>0</v>
      </c>
      <c r="T42" s="616">
        <f>B42+D42+F42+H42+J42+L42+N42+P42+R42</f>
        <v>0</v>
      </c>
      <c r="U42" s="617"/>
      <c r="V42" s="616">
        <f>C42+E42+G42+I42+K42+M42+O42+Q42+S42</f>
        <v>0</v>
      </c>
      <c r="W42" s="898"/>
      <c r="X42" s="222"/>
    </row>
    <row r="43" spans="2:25" s="40" customFormat="1" ht="16.149999999999999" customHeight="1">
      <c r="B43" s="137" t="s">
        <v>577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</row>
    <row r="44" spans="2:25" s="297" customFormat="1" ht="13.15" customHeight="1"/>
    <row r="45" spans="2:25" ht="20.100000000000001" customHeight="1">
      <c r="B45" s="24" t="s">
        <v>632</v>
      </c>
      <c r="O45" s="877" t="s">
        <v>723</v>
      </c>
      <c r="P45" s="877"/>
      <c r="Q45" s="877"/>
      <c r="R45" s="877"/>
      <c r="S45" s="877"/>
    </row>
    <row r="46" spans="2:25" ht="5.0999999999999996" customHeight="1" thickBot="1">
      <c r="B46" s="24"/>
    </row>
    <row r="47" spans="2:25" ht="15" customHeight="1">
      <c r="B47" s="695" t="s">
        <v>220</v>
      </c>
      <c r="C47" s="696"/>
      <c r="D47" s="697"/>
      <c r="E47" s="879" t="s">
        <v>578</v>
      </c>
      <c r="F47" s="880"/>
      <c r="G47" s="881"/>
      <c r="H47" s="703" t="s">
        <v>121</v>
      </c>
      <c r="I47" s="696"/>
      <c r="J47" s="885"/>
      <c r="K47" s="887" t="s">
        <v>220</v>
      </c>
      <c r="L47" s="696"/>
      <c r="M47" s="697"/>
      <c r="N47" s="879" t="s">
        <v>578</v>
      </c>
      <c r="O47" s="880"/>
      <c r="P47" s="881"/>
      <c r="Q47" s="703" t="s">
        <v>121</v>
      </c>
      <c r="R47" s="696"/>
      <c r="S47" s="889"/>
    </row>
    <row r="48" spans="2:25" ht="15" customHeight="1">
      <c r="B48" s="698"/>
      <c r="C48" s="699"/>
      <c r="D48" s="700"/>
      <c r="E48" s="882"/>
      <c r="F48" s="883"/>
      <c r="G48" s="884"/>
      <c r="H48" s="704"/>
      <c r="I48" s="699"/>
      <c r="J48" s="886"/>
      <c r="K48" s="888"/>
      <c r="L48" s="699"/>
      <c r="M48" s="700"/>
      <c r="N48" s="882"/>
      <c r="O48" s="883"/>
      <c r="P48" s="884"/>
      <c r="Q48" s="704"/>
      <c r="R48" s="699"/>
      <c r="S48" s="890"/>
    </row>
    <row r="49" spans="2:25" ht="16.149999999999999" customHeight="1">
      <c r="B49" s="863" t="s">
        <v>94</v>
      </c>
      <c r="C49" s="662"/>
      <c r="D49" s="663"/>
      <c r="E49" s="579">
        <v>20538</v>
      </c>
      <c r="F49" s="581"/>
      <c r="G49" s="580"/>
      <c r="H49" s="857">
        <v>11</v>
      </c>
      <c r="I49" s="858"/>
      <c r="J49" s="864"/>
      <c r="K49" s="891" t="s">
        <v>124</v>
      </c>
      <c r="L49" s="662"/>
      <c r="M49" s="663"/>
      <c r="N49" s="579">
        <v>29</v>
      </c>
      <c r="O49" s="581"/>
      <c r="P49" s="580"/>
      <c r="Q49" s="857">
        <v>0</v>
      </c>
      <c r="R49" s="858"/>
      <c r="S49" s="859"/>
    </row>
    <row r="50" spans="2:25" ht="16.149999999999999" customHeight="1">
      <c r="B50" s="863" t="s">
        <v>95</v>
      </c>
      <c r="C50" s="662"/>
      <c r="D50" s="663"/>
      <c r="E50" s="579">
        <v>1133</v>
      </c>
      <c r="F50" s="581"/>
      <c r="G50" s="580"/>
      <c r="H50" s="857">
        <v>0</v>
      </c>
      <c r="I50" s="858"/>
      <c r="J50" s="864"/>
      <c r="K50" s="891" t="s">
        <v>125</v>
      </c>
      <c r="L50" s="662"/>
      <c r="M50" s="663"/>
      <c r="N50" s="579">
        <v>102</v>
      </c>
      <c r="O50" s="581"/>
      <c r="P50" s="580"/>
      <c r="Q50" s="857">
        <v>0</v>
      </c>
      <c r="R50" s="858"/>
      <c r="S50" s="859"/>
    </row>
    <row r="51" spans="2:25" ht="13.15" customHeight="1">
      <c r="B51" s="865" t="s">
        <v>122</v>
      </c>
      <c r="C51" s="866"/>
      <c r="D51" s="867"/>
      <c r="E51" s="596">
        <v>1312</v>
      </c>
      <c r="F51" s="868"/>
      <c r="G51" s="597"/>
      <c r="H51" s="869">
        <v>2</v>
      </c>
      <c r="I51" s="870"/>
      <c r="J51" s="871"/>
      <c r="K51" s="875" t="s">
        <v>185</v>
      </c>
      <c r="L51" s="661" t="s">
        <v>128</v>
      </c>
      <c r="M51" s="663"/>
      <c r="N51" s="579">
        <v>264</v>
      </c>
      <c r="O51" s="581"/>
      <c r="P51" s="580"/>
      <c r="Q51" s="857">
        <v>0</v>
      </c>
      <c r="R51" s="858"/>
      <c r="S51" s="859"/>
    </row>
    <row r="52" spans="2:25" ht="16.149999999999999" customHeight="1">
      <c r="B52" s="860" t="s">
        <v>123</v>
      </c>
      <c r="C52" s="861"/>
      <c r="D52" s="862"/>
      <c r="E52" s="598"/>
      <c r="F52" s="585"/>
      <c r="G52" s="599"/>
      <c r="H52" s="872"/>
      <c r="I52" s="873"/>
      <c r="J52" s="874"/>
      <c r="K52" s="876"/>
      <c r="L52" s="661" t="s">
        <v>34</v>
      </c>
      <c r="M52" s="663"/>
      <c r="N52" s="579">
        <v>75</v>
      </c>
      <c r="O52" s="581"/>
      <c r="P52" s="580"/>
      <c r="Q52" s="857">
        <v>0</v>
      </c>
      <c r="R52" s="858"/>
      <c r="S52" s="859"/>
    </row>
    <row r="53" spans="2:25" ht="16.149999999999999" customHeight="1">
      <c r="B53" s="863" t="s">
        <v>126</v>
      </c>
      <c r="C53" s="662"/>
      <c r="D53" s="663"/>
      <c r="E53" s="579">
        <v>736</v>
      </c>
      <c r="F53" s="581"/>
      <c r="G53" s="580"/>
      <c r="H53" s="857">
        <v>1</v>
      </c>
      <c r="I53" s="858"/>
      <c r="J53" s="864"/>
      <c r="K53" s="125"/>
      <c r="L53" s="662"/>
      <c r="M53" s="663"/>
      <c r="N53" s="509"/>
      <c r="O53" s="510"/>
      <c r="P53" s="292"/>
      <c r="Q53" s="664"/>
      <c r="R53" s="665"/>
      <c r="S53" s="204"/>
    </row>
    <row r="54" spans="2:25" ht="16.149999999999999" customHeight="1" thickBot="1">
      <c r="B54" s="850" t="s">
        <v>127</v>
      </c>
      <c r="C54" s="851"/>
      <c r="D54" s="852"/>
      <c r="E54" s="847">
        <v>1162</v>
      </c>
      <c r="F54" s="848"/>
      <c r="G54" s="849"/>
      <c r="H54" s="853">
        <v>1</v>
      </c>
      <c r="I54" s="854"/>
      <c r="J54" s="855"/>
      <c r="K54" s="856" t="s">
        <v>192</v>
      </c>
      <c r="L54" s="670"/>
      <c r="M54" s="671"/>
      <c r="N54" s="847">
        <f>SUM(N49:O52,E49:F54)</f>
        <v>25351</v>
      </c>
      <c r="O54" s="848"/>
      <c r="P54" s="849"/>
      <c r="Q54" s="480">
        <f>SUM(Q49:R52,H49:I54)</f>
        <v>15</v>
      </c>
      <c r="R54" s="481"/>
      <c r="S54" s="223"/>
    </row>
    <row r="55" spans="2:25" ht="16.149999999999999" customHeight="1">
      <c r="B55" s="10" t="s">
        <v>223</v>
      </c>
    </row>
    <row r="56" spans="2:25" ht="16.149999999999999" customHeight="1">
      <c r="B56" s="10" t="s">
        <v>224</v>
      </c>
    </row>
    <row r="57" spans="2:25" ht="16.149999999999999" customHeight="1">
      <c r="B57" s="10" t="s">
        <v>226</v>
      </c>
    </row>
    <row r="58" spans="2:25" ht="16.149999999999999" customHeight="1">
      <c r="B58" s="10" t="s">
        <v>227</v>
      </c>
    </row>
    <row r="59" spans="2:25" ht="16.149999999999999" customHeight="1">
      <c r="B59" s="10" t="s">
        <v>228</v>
      </c>
    </row>
    <row r="60" spans="2:25" ht="16.149999999999999" customHeight="1">
      <c r="B60" s="89"/>
      <c r="C60" s="89"/>
      <c r="D60" s="89"/>
      <c r="E60" s="89"/>
      <c r="F60" s="89"/>
      <c r="G60" s="89"/>
      <c r="H60" s="89"/>
      <c r="I60" s="89"/>
      <c r="J60" s="845"/>
      <c r="K60" s="846"/>
      <c r="Y60" s="44"/>
    </row>
    <row r="61" spans="2:25" s="297" customFormat="1" ht="19.149999999999999" customHeight="1">
      <c r="B61" s="36"/>
      <c r="C61" s="36"/>
      <c r="D61" s="36"/>
    </row>
  </sheetData>
  <mergeCells count="210">
    <mergeCell ref="B4:D5"/>
    <mergeCell ref="E4:J4"/>
    <mergeCell ref="K4:P4"/>
    <mergeCell ref="Q4:V4"/>
    <mergeCell ref="E5:G5"/>
    <mergeCell ref="H5:J5"/>
    <mergeCell ref="K5:M5"/>
    <mergeCell ref="N5:P5"/>
    <mergeCell ref="Q5:S5"/>
    <mergeCell ref="T5:V5"/>
    <mergeCell ref="E8:G8"/>
    <mergeCell ref="H8:J8"/>
    <mergeCell ref="K8:M8"/>
    <mergeCell ref="N8:P8"/>
    <mergeCell ref="Q8:S8"/>
    <mergeCell ref="T8:V8"/>
    <mergeCell ref="T6:V6"/>
    <mergeCell ref="B7:D7"/>
    <mergeCell ref="E7:G7"/>
    <mergeCell ref="H7:J7"/>
    <mergeCell ref="K7:M7"/>
    <mergeCell ref="N7:P7"/>
    <mergeCell ref="Q7:S7"/>
    <mergeCell ref="T7:V7"/>
    <mergeCell ref="B8:D8"/>
    <mergeCell ref="B6:D6"/>
    <mergeCell ref="E6:G6"/>
    <mergeCell ref="H6:J6"/>
    <mergeCell ref="K6:M6"/>
    <mergeCell ref="N6:P6"/>
    <mergeCell ref="Q6:S6"/>
    <mergeCell ref="T9:V9"/>
    <mergeCell ref="B10:D10"/>
    <mergeCell ref="E10:G10"/>
    <mergeCell ref="H10:J10"/>
    <mergeCell ref="K10:M10"/>
    <mergeCell ref="N10:P10"/>
    <mergeCell ref="Q10:S10"/>
    <mergeCell ref="T10:V10"/>
    <mergeCell ref="B9:D9"/>
    <mergeCell ref="E9:G9"/>
    <mergeCell ref="H9:J9"/>
    <mergeCell ref="K9:M9"/>
    <mergeCell ref="N9:P9"/>
    <mergeCell ref="Q9:S9"/>
    <mergeCell ref="T11:V11"/>
    <mergeCell ref="B12:D12"/>
    <mergeCell ref="E12:G12"/>
    <mergeCell ref="H12:J12"/>
    <mergeCell ref="K12:M12"/>
    <mergeCell ref="N12:P12"/>
    <mergeCell ref="Q12:S12"/>
    <mergeCell ref="T12:V12"/>
    <mergeCell ref="B11:D11"/>
    <mergeCell ref="E11:G11"/>
    <mergeCell ref="H11:J11"/>
    <mergeCell ref="K11:M11"/>
    <mergeCell ref="N11:P11"/>
    <mergeCell ref="Q11:S11"/>
    <mergeCell ref="T13:V13"/>
    <mergeCell ref="B14:D14"/>
    <mergeCell ref="E14:G14"/>
    <mergeCell ref="H14:J14"/>
    <mergeCell ref="K14:M14"/>
    <mergeCell ref="N14:P14"/>
    <mergeCell ref="Q14:S14"/>
    <mergeCell ref="T14:V14"/>
    <mergeCell ref="B13:D13"/>
    <mergeCell ref="E13:G13"/>
    <mergeCell ref="H13:J13"/>
    <mergeCell ref="K13:M13"/>
    <mergeCell ref="N13:P13"/>
    <mergeCell ref="Q13:S13"/>
    <mergeCell ref="AO15:AQ15"/>
    <mergeCell ref="AR15:AT15"/>
    <mergeCell ref="B16:D16"/>
    <mergeCell ref="E16:G16"/>
    <mergeCell ref="H16:J16"/>
    <mergeCell ref="B17:D17"/>
    <mergeCell ref="E17:G17"/>
    <mergeCell ref="H17:J17"/>
    <mergeCell ref="T15:V15"/>
    <mergeCell ref="Z15:AB15"/>
    <mergeCell ref="AC15:AE15"/>
    <mergeCell ref="AF15:AH15"/>
    <mergeCell ref="AI15:AK15"/>
    <mergeCell ref="AL15:AN15"/>
    <mergeCell ref="B15:D15"/>
    <mergeCell ref="E15:G15"/>
    <mergeCell ref="H15:J15"/>
    <mergeCell ref="K15:M15"/>
    <mergeCell ref="N15:P15"/>
    <mergeCell ref="Q15:S15"/>
    <mergeCell ref="B20:D20"/>
    <mergeCell ref="E20:G20"/>
    <mergeCell ref="H20:J20"/>
    <mergeCell ref="B21:D21"/>
    <mergeCell ref="E21:G21"/>
    <mergeCell ref="H21:J21"/>
    <mergeCell ref="B18:D18"/>
    <mergeCell ref="E18:G18"/>
    <mergeCell ref="H18:J18"/>
    <mergeCell ref="B19:D19"/>
    <mergeCell ref="E19:G19"/>
    <mergeCell ref="H19:J19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B28:D28"/>
    <mergeCell ref="E28:G28"/>
    <mergeCell ref="H28:J28"/>
    <mergeCell ref="B29:D29"/>
    <mergeCell ref="E29:G29"/>
    <mergeCell ref="H29:J29"/>
    <mergeCell ref="B26:D26"/>
    <mergeCell ref="E26:G26"/>
    <mergeCell ref="H26:J26"/>
    <mergeCell ref="B27:D27"/>
    <mergeCell ref="E27:G27"/>
    <mergeCell ref="H27:J27"/>
    <mergeCell ref="T30:V30"/>
    <mergeCell ref="B31:D31"/>
    <mergeCell ref="E31:G31"/>
    <mergeCell ref="H31:J31"/>
    <mergeCell ref="K31:M31"/>
    <mergeCell ref="N31:P31"/>
    <mergeCell ref="Q31:S31"/>
    <mergeCell ref="T31:V31"/>
    <mergeCell ref="K29:M29"/>
    <mergeCell ref="N29:P29"/>
    <mergeCell ref="Q29:S29"/>
    <mergeCell ref="T29:V29"/>
    <mergeCell ref="B30:D30"/>
    <mergeCell ref="E30:G30"/>
    <mergeCell ref="H30:J30"/>
    <mergeCell ref="K30:M30"/>
    <mergeCell ref="N30:P30"/>
    <mergeCell ref="Q30:S30"/>
    <mergeCell ref="N35:O37"/>
    <mergeCell ref="P35:Q37"/>
    <mergeCell ref="R35:S35"/>
    <mergeCell ref="T35:W37"/>
    <mergeCell ref="R36:S36"/>
    <mergeCell ref="R37:S37"/>
    <mergeCell ref="B35:C37"/>
    <mergeCell ref="D35:E37"/>
    <mergeCell ref="F35:G37"/>
    <mergeCell ref="H35:I37"/>
    <mergeCell ref="J35:K37"/>
    <mergeCell ref="L35:M37"/>
    <mergeCell ref="T38:U38"/>
    <mergeCell ref="V38:W38"/>
    <mergeCell ref="T39:U39"/>
    <mergeCell ref="V39:W39"/>
    <mergeCell ref="D40:E40"/>
    <mergeCell ref="B41:D41"/>
    <mergeCell ref="T42:U42"/>
    <mergeCell ref="V42:W42"/>
    <mergeCell ref="O45:S45"/>
    <mergeCell ref="B47:D48"/>
    <mergeCell ref="E47:G48"/>
    <mergeCell ref="H47:J48"/>
    <mergeCell ref="K47:M48"/>
    <mergeCell ref="N47:P48"/>
    <mergeCell ref="Q47:S48"/>
    <mergeCell ref="B49:D49"/>
    <mergeCell ref="E49:G49"/>
    <mergeCell ref="H49:J49"/>
    <mergeCell ref="K49:M49"/>
    <mergeCell ref="N49:P49"/>
    <mergeCell ref="Q49:S49"/>
    <mergeCell ref="B50:D50"/>
    <mergeCell ref="E50:G50"/>
    <mergeCell ref="H50:J50"/>
    <mergeCell ref="K50:M50"/>
    <mergeCell ref="N50:P50"/>
    <mergeCell ref="Q50:S50"/>
    <mergeCell ref="J60:K60"/>
    <mergeCell ref="N54:P54"/>
    <mergeCell ref="Q53:R53"/>
    <mergeCell ref="B54:D54"/>
    <mergeCell ref="E54:G54"/>
    <mergeCell ref="H54:J54"/>
    <mergeCell ref="K54:M54"/>
    <mergeCell ref="Q54:R54"/>
    <mergeCell ref="Q51:S51"/>
    <mergeCell ref="B52:D52"/>
    <mergeCell ref="L52:M52"/>
    <mergeCell ref="N52:P52"/>
    <mergeCell ref="Q52:S52"/>
    <mergeCell ref="B53:D53"/>
    <mergeCell ref="E53:G53"/>
    <mergeCell ref="H53:J53"/>
    <mergeCell ref="L53:M53"/>
    <mergeCell ref="N53:O53"/>
    <mergeCell ref="B51:D51"/>
    <mergeCell ref="E51:G52"/>
    <mergeCell ref="H51:J52"/>
    <mergeCell ref="K51:K52"/>
    <mergeCell ref="L51:M51"/>
    <mergeCell ref="N51:P51"/>
  </mergeCells>
  <phoneticPr fontId="2"/>
  <pageMargins left="0.43307086614173229" right="0.39370078740157483" top="0.59055118110236227" bottom="0.31496062992125984" header="0.51181102362204722" footer="0.2362204724409449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X56"/>
  <sheetViews>
    <sheetView view="pageBreakPreview" zoomScaleNormal="100" zoomScaleSheetLayoutView="100" workbookViewId="0">
      <selection activeCell="AA11" sqref="AA11"/>
    </sheetView>
  </sheetViews>
  <sheetFormatPr defaultColWidth="9" defaultRowHeight="13.5"/>
  <cols>
    <col min="1" max="1" width="5.625" style="297" customWidth="1"/>
    <col min="2" max="3" width="4.125" style="297" customWidth="1"/>
    <col min="4" max="9" width="5.125" style="297" customWidth="1"/>
    <col min="10" max="11" width="4.125" style="297" customWidth="1"/>
    <col min="12" max="13" width="5.125" style="297" customWidth="1"/>
    <col min="14" max="19" width="4.125" style="297" customWidth="1"/>
    <col min="20" max="23" width="2.625" style="297" customWidth="1"/>
    <col min="24" max="24" width="4.125" style="297" customWidth="1"/>
    <col min="25" max="25" width="6.75" style="297" customWidth="1"/>
    <col min="26" max="37" width="4.125" style="297" customWidth="1"/>
    <col min="38" max="45" width="2.625" style="297" customWidth="1"/>
    <col min="46" max="16384" width="9" style="297"/>
  </cols>
  <sheetData>
    <row r="1" spans="2:21" ht="10.15" customHeight="1"/>
    <row r="2" spans="2:21" s="10" customFormat="1" ht="20.100000000000001" customHeight="1" thickBot="1">
      <c r="B2" s="24" t="s">
        <v>628</v>
      </c>
    </row>
    <row r="3" spans="2:21" s="10" customFormat="1" ht="18.75" customHeight="1">
      <c r="B3" s="1011" t="s">
        <v>349</v>
      </c>
      <c r="C3" s="1012"/>
      <c r="D3" s="1012"/>
      <c r="E3" s="1012"/>
      <c r="F3" s="1012"/>
      <c r="G3" s="948" t="s">
        <v>724</v>
      </c>
      <c r="H3" s="949"/>
      <c r="I3" s="1013"/>
      <c r="J3" s="948" t="s">
        <v>725</v>
      </c>
      <c r="K3" s="949"/>
      <c r="L3" s="1013"/>
      <c r="M3" s="948" t="s">
        <v>726</v>
      </c>
      <c r="N3" s="949"/>
      <c r="O3" s="1013"/>
      <c r="P3" s="948" t="s">
        <v>722</v>
      </c>
      <c r="Q3" s="949"/>
      <c r="R3" s="950"/>
      <c r="S3" s="1014"/>
      <c r="T3" s="878"/>
      <c r="U3" s="1015"/>
    </row>
    <row r="4" spans="2:21" s="10" customFormat="1" ht="18.75" customHeight="1">
      <c r="B4" s="1016" t="s">
        <v>350</v>
      </c>
      <c r="C4" s="1017"/>
      <c r="D4" s="1017"/>
      <c r="E4" s="1017"/>
      <c r="F4" s="1017"/>
      <c r="G4" s="1018">
        <v>59</v>
      </c>
      <c r="H4" s="1019"/>
      <c r="I4" s="1020"/>
      <c r="J4" s="1018">
        <v>149</v>
      </c>
      <c r="K4" s="1019"/>
      <c r="L4" s="1020"/>
      <c r="M4" s="1018">
        <v>72</v>
      </c>
      <c r="N4" s="1019"/>
      <c r="O4" s="1020"/>
      <c r="P4" s="1018">
        <v>104</v>
      </c>
      <c r="Q4" s="1019"/>
      <c r="R4" s="1021"/>
      <c r="S4" s="1022"/>
      <c r="T4" s="1009"/>
      <c r="U4" s="1010"/>
    </row>
    <row r="5" spans="2:21" s="10" customFormat="1" ht="18.75" customHeight="1">
      <c r="B5" s="808" t="s">
        <v>351</v>
      </c>
      <c r="C5" s="781"/>
      <c r="D5" s="781"/>
      <c r="E5" s="781"/>
      <c r="F5" s="781"/>
      <c r="G5" s="1018">
        <v>177</v>
      </c>
      <c r="H5" s="1019"/>
      <c r="I5" s="1020"/>
      <c r="J5" s="1018">
        <v>106</v>
      </c>
      <c r="K5" s="1019"/>
      <c r="L5" s="1020"/>
      <c r="M5" s="1018">
        <v>140</v>
      </c>
      <c r="N5" s="1019"/>
      <c r="O5" s="1020"/>
      <c r="P5" s="1018">
        <v>143</v>
      </c>
      <c r="Q5" s="1019"/>
      <c r="R5" s="1021"/>
      <c r="S5" s="1022"/>
      <c r="T5" s="1009"/>
      <c r="U5" s="1010"/>
    </row>
    <row r="6" spans="2:21" s="10" customFormat="1" ht="18.75" customHeight="1" thickBot="1">
      <c r="B6" s="762" t="s">
        <v>352</v>
      </c>
      <c r="C6" s="763"/>
      <c r="D6" s="763"/>
      <c r="E6" s="763"/>
      <c r="F6" s="763"/>
      <c r="G6" s="1001">
        <v>505</v>
      </c>
      <c r="H6" s="1002"/>
      <c r="I6" s="1003"/>
      <c r="J6" s="1004">
        <v>449</v>
      </c>
      <c r="K6" s="1005"/>
      <c r="L6" s="1006"/>
      <c r="M6" s="1004">
        <v>485</v>
      </c>
      <c r="N6" s="1005"/>
      <c r="O6" s="1006"/>
      <c r="P6" s="1004">
        <v>537</v>
      </c>
      <c r="Q6" s="1005"/>
      <c r="R6" s="1007"/>
      <c r="S6" s="1008"/>
      <c r="T6" s="1009"/>
      <c r="U6" s="1010"/>
    </row>
    <row r="7" spans="2:21" s="10" customFormat="1" ht="9.6" customHeight="1">
      <c r="B7" s="24"/>
      <c r="C7" s="24"/>
      <c r="D7" s="24"/>
      <c r="E7" s="24"/>
      <c r="F7" s="24"/>
    </row>
    <row r="8" spans="2:21" s="10" customFormat="1" ht="20.100000000000001" customHeight="1">
      <c r="B8" s="24" t="s">
        <v>629</v>
      </c>
    </row>
    <row r="9" spans="2:21" s="10" customFormat="1" ht="20.100000000000001" customHeight="1">
      <c r="B9" s="10" t="s">
        <v>233</v>
      </c>
    </row>
    <row r="10" spans="2:21" s="10" customFormat="1" ht="5.0999999999999996" customHeight="1" thickBot="1"/>
    <row r="11" spans="2:21" s="10" customFormat="1" ht="16.149999999999999" customHeight="1">
      <c r="B11" s="806" t="s">
        <v>211</v>
      </c>
      <c r="C11" s="807"/>
      <c r="D11" s="807"/>
      <c r="E11" s="807"/>
      <c r="F11" s="807"/>
      <c r="G11" s="807"/>
      <c r="H11" s="807" t="s">
        <v>722</v>
      </c>
      <c r="I11" s="807"/>
      <c r="J11" s="807"/>
      <c r="K11" s="807"/>
      <c r="L11" s="807"/>
      <c r="M11" s="807"/>
      <c r="N11" s="807" t="s">
        <v>213</v>
      </c>
      <c r="O11" s="807"/>
      <c r="P11" s="807"/>
      <c r="Q11" s="807"/>
      <c r="R11" s="807"/>
      <c r="S11" s="809"/>
    </row>
    <row r="12" spans="2:21" s="10" customFormat="1" ht="16.149999999999999" customHeight="1">
      <c r="B12" s="808"/>
      <c r="C12" s="781"/>
      <c r="D12" s="781"/>
      <c r="E12" s="781"/>
      <c r="F12" s="781"/>
      <c r="G12" s="781"/>
      <c r="H12" s="781" t="s">
        <v>222</v>
      </c>
      <c r="I12" s="781"/>
      <c r="J12" s="781"/>
      <c r="K12" s="781" t="s">
        <v>119</v>
      </c>
      <c r="L12" s="781"/>
      <c r="M12" s="781"/>
      <c r="N12" s="781" t="s">
        <v>222</v>
      </c>
      <c r="O12" s="781"/>
      <c r="P12" s="781"/>
      <c r="Q12" s="781" t="s">
        <v>119</v>
      </c>
      <c r="R12" s="781"/>
      <c r="S12" s="810"/>
    </row>
    <row r="13" spans="2:21" s="10" customFormat="1" ht="16.149999999999999" customHeight="1">
      <c r="B13" s="273">
        <v>0</v>
      </c>
      <c r="C13" s="985" t="s">
        <v>261</v>
      </c>
      <c r="D13" s="985"/>
      <c r="E13" s="985"/>
      <c r="F13" s="126"/>
      <c r="G13" s="127"/>
      <c r="H13" s="509">
        <v>2490</v>
      </c>
      <c r="I13" s="510"/>
      <c r="J13" s="243"/>
      <c r="K13" s="986">
        <f>(ROUND(H13/$H$26,3))*100</f>
        <v>3.5999999999999996</v>
      </c>
      <c r="L13" s="987"/>
      <c r="M13" s="225"/>
      <c r="N13" s="509">
        <v>2551</v>
      </c>
      <c r="O13" s="510"/>
      <c r="P13" s="243"/>
      <c r="Q13" s="986">
        <f>(ROUND(N13/$N$26,3))*100</f>
        <v>3.8</v>
      </c>
      <c r="R13" s="987"/>
      <c r="S13" s="226"/>
    </row>
    <row r="14" spans="2:21" s="10" customFormat="1" ht="16.149999999999999" customHeight="1">
      <c r="B14" s="273">
        <v>1</v>
      </c>
      <c r="C14" s="985" t="s">
        <v>262</v>
      </c>
      <c r="D14" s="985"/>
      <c r="E14" s="985"/>
      <c r="F14" s="126"/>
      <c r="G14" s="127"/>
      <c r="H14" s="509">
        <v>6008</v>
      </c>
      <c r="I14" s="510"/>
      <c r="J14" s="243"/>
      <c r="K14" s="986">
        <f>(ROUND(H14/$H$26,3))*100</f>
        <v>8.6</v>
      </c>
      <c r="L14" s="987"/>
      <c r="M14" s="225"/>
      <c r="N14" s="509">
        <v>6067</v>
      </c>
      <c r="O14" s="510"/>
      <c r="P14" s="243"/>
      <c r="Q14" s="986">
        <f t="shared" ref="Q14:Q26" si="0">(ROUND(N14/$N$26,3))*100</f>
        <v>9.1</v>
      </c>
      <c r="R14" s="987"/>
      <c r="S14" s="226"/>
    </row>
    <row r="15" spans="2:21" s="10" customFormat="1" ht="16.149999999999999" customHeight="1">
      <c r="B15" s="273">
        <v>2</v>
      </c>
      <c r="C15" s="985" t="s">
        <v>263</v>
      </c>
      <c r="D15" s="985"/>
      <c r="E15" s="985"/>
      <c r="F15" s="126"/>
      <c r="G15" s="127"/>
      <c r="H15" s="509">
        <v>9640</v>
      </c>
      <c r="I15" s="510"/>
      <c r="J15" s="243"/>
      <c r="K15" s="986">
        <f t="shared" ref="K15:K21" si="1">(ROUND(H15/$H$26,3))*100</f>
        <v>13.900000000000002</v>
      </c>
      <c r="L15" s="987"/>
      <c r="M15" s="225"/>
      <c r="N15" s="509">
        <v>9559</v>
      </c>
      <c r="O15" s="510"/>
      <c r="P15" s="243"/>
      <c r="Q15" s="986">
        <f t="shared" si="0"/>
        <v>14.299999999999999</v>
      </c>
      <c r="R15" s="987"/>
      <c r="S15" s="226"/>
    </row>
    <row r="16" spans="2:21" s="10" customFormat="1" ht="16.149999999999999" customHeight="1">
      <c r="B16" s="273">
        <v>3</v>
      </c>
      <c r="C16" s="985" t="s">
        <v>264</v>
      </c>
      <c r="D16" s="985"/>
      <c r="E16" s="985"/>
      <c r="F16" s="126"/>
      <c r="G16" s="127"/>
      <c r="H16" s="509">
        <v>20075</v>
      </c>
      <c r="I16" s="510"/>
      <c r="J16" s="243"/>
      <c r="K16" s="986">
        <f t="shared" si="1"/>
        <v>28.9</v>
      </c>
      <c r="L16" s="987"/>
      <c r="M16" s="225"/>
      <c r="N16" s="509">
        <v>18243</v>
      </c>
      <c r="O16" s="510"/>
      <c r="P16" s="243"/>
      <c r="Q16" s="986">
        <f t="shared" si="0"/>
        <v>27.400000000000002</v>
      </c>
      <c r="R16" s="987"/>
      <c r="S16" s="226"/>
    </row>
    <row r="17" spans="2:24" s="10" customFormat="1" ht="16.149999999999999" customHeight="1">
      <c r="B17" s="273">
        <v>4</v>
      </c>
      <c r="C17" s="985" t="s">
        <v>265</v>
      </c>
      <c r="D17" s="985"/>
      <c r="E17" s="985"/>
      <c r="F17" s="126"/>
      <c r="G17" s="127"/>
      <c r="H17" s="509">
        <v>2765</v>
      </c>
      <c r="I17" s="510"/>
      <c r="J17" s="243"/>
      <c r="K17" s="986">
        <f t="shared" si="1"/>
        <v>4</v>
      </c>
      <c r="L17" s="987"/>
      <c r="M17" s="225"/>
      <c r="N17" s="509">
        <v>3044</v>
      </c>
      <c r="O17" s="510"/>
      <c r="P17" s="243"/>
      <c r="Q17" s="986">
        <f t="shared" si="0"/>
        <v>4.5999999999999996</v>
      </c>
      <c r="R17" s="987"/>
      <c r="S17" s="226"/>
    </row>
    <row r="18" spans="2:24" s="10" customFormat="1" ht="16.149999999999999" customHeight="1">
      <c r="B18" s="273">
        <v>5</v>
      </c>
      <c r="C18" s="985" t="s">
        <v>266</v>
      </c>
      <c r="D18" s="985"/>
      <c r="E18" s="985"/>
      <c r="F18" s="126"/>
      <c r="G18" s="127"/>
      <c r="H18" s="509">
        <v>2165</v>
      </c>
      <c r="I18" s="510"/>
      <c r="J18" s="243"/>
      <c r="K18" s="986">
        <f t="shared" si="1"/>
        <v>3.1</v>
      </c>
      <c r="L18" s="987"/>
      <c r="M18" s="225"/>
      <c r="N18" s="509">
        <v>2167</v>
      </c>
      <c r="O18" s="510"/>
      <c r="P18" s="243"/>
      <c r="Q18" s="986">
        <f t="shared" si="0"/>
        <v>3.3000000000000003</v>
      </c>
      <c r="R18" s="987"/>
      <c r="S18" s="226"/>
    </row>
    <row r="19" spans="2:24" s="10" customFormat="1" ht="16.149999999999999" customHeight="1">
      <c r="B19" s="273">
        <v>6</v>
      </c>
      <c r="C19" s="985" t="s">
        <v>267</v>
      </c>
      <c r="D19" s="985"/>
      <c r="E19" s="985"/>
      <c r="F19" s="126"/>
      <c r="G19" s="127"/>
      <c r="H19" s="509">
        <v>1925</v>
      </c>
      <c r="I19" s="510"/>
      <c r="J19" s="243"/>
      <c r="K19" s="986">
        <f t="shared" si="1"/>
        <v>2.8000000000000003</v>
      </c>
      <c r="L19" s="987"/>
      <c r="M19" s="225"/>
      <c r="N19" s="509">
        <v>2001</v>
      </c>
      <c r="O19" s="510"/>
      <c r="P19" s="243"/>
      <c r="Q19" s="986">
        <f t="shared" si="0"/>
        <v>3</v>
      </c>
      <c r="R19" s="987"/>
      <c r="S19" s="226"/>
    </row>
    <row r="20" spans="2:24" s="10" customFormat="1" ht="16.149999999999999" customHeight="1">
      <c r="B20" s="273">
        <v>7</v>
      </c>
      <c r="C20" s="985" t="s">
        <v>268</v>
      </c>
      <c r="D20" s="985"/>
      <c r="E20" s="985"/>
      <c r="F20" s="126"/>
      <c r="G20" s="127"/>
      <c r="H20" s="509">
        <v>7788</v>
      </c>
      <c r="I20" s="510"/>
      <c r="J20" s="243"/>
      <c r="K20" s="986">
        <f t="shared" si="1"/>
        <v>11.200000000000001</v>
      </c>
      <c r="L20" s="987"/>
      <c r="M20" s="225"/>
      <c r="N20" s="509">
        <v>6689</v>
      </c>
      <c r="O20" s="510"/>
      <c r="P20" s="243"/>
      <c r="Q20" s="986">
        <f t="shared" si="0"/>
        <v>10</v>
      </c>
      <c r="R20" s="987"/>
      <c r="S20" s="226"/>
    </row>
    <row r="21" spans="2:24" s="10" customFormat="1" ht="16.149999999999999" customHeight="1">
      <c r="B21" s="273">
        <v>8</v>
      </c>
      <c r="C21" s="985" t="s">
        <v>269</v>
      </c>
      <c r="D21" s="985"/>
      <c r="E21" s="985"/>
      <c r="F21" s="126"/>
      <c r="G21" s="127"/>
      <c r="H21" s="509">
        <v>1477</v>
      </c>
      <c r="I21" s="510"/>
      <c r="J21" s="243"/>
      <c r="K21" s="986">
        <f t="shared" si="1"/>
        <v>2.1</v>
      </c>
      <c r="L21" s="987"/>
      <c r="M21" s="225"/>
      <c r="N21" s="509">
        <v>1362</v>
      </c>
      <c r="O21" s="510"/>
      <c r="P21" s="243"/>
      <c r="Q21" s="986">
        <f t="shared" si="0"/>
        <v>2</v>
      </c>
      <c r="R21" s="987"/>
      <c r="S21" s="226"/>
    </row>
    <row r="22" spans="2:24" s="10" customFormat="1" ht="16.149999999999999" customHeight="1">
      <c r="B22" s="273">
        <v>9</v>
      </c>
      <c r="C22" s="985" t="s">
        <v>270</v>
      </c>
      <c r="D22" s="985"/>
      <c r="E22" s="985"/>
      <c r="F22" s="126"/>
      <c r="G22" s="127"/>
      <c r="H22" s="509">
        <v>10360</v>
      </c>
      <c r="I22" s="510"/>
      <c r="J22" s="243"/>
      <c r="K22" s="986">
        <f>(ROUND(H22/$H$26,3))*100</f>
        <v>14.899999999999999</v>
      </c>
      <c r="L22" s="987"/>
      <c r="M22" s="225"/>
      <c r="N22" s="509">
        <v>10115</v>
      </c>
      <c r="O22" s="510"/>
      <c r="P22" s="243"/>
      <c r="Q22" s="986">
        <f t="shared" si="0"/>
        <v>15.2</v>
      </c>
      <c r="R22" s="987"/>
      <c r="S22" s="226"/>
    </row>
    <row r="23" spans="2:24" s="10" customFormat="1" ht="16.149999999999999" customHeight="1">
      <c r="B23" s="128"/>
      <c r="C23" s="985" t="s">
        <v>516</v>
      </c>
      <c r="D23" s="985"/>
      <c r="E23" s="985"/>
      <c r="F23" s="126"/>
      <c r="G23" s="127"/>
      <c r="H23" s="509">
        <v>1739</v>
      </c>
      <c r="I23" s="510"/>
      <c r="J23" s="243"/>
      <c r="K23" s="986">
        <f>(ROUND(H23/$H$26,3))*100</f>
        <v>2.5</v>
      </c>
      <c r="L23" s="987"/>
      <c r="M23" s="225"/>
      <c r="N23" s="509">
        <v>131</v>
      </c>
      <c r="O23" s="510"/>
      <c r="P23" s="243"/>
      <c r="Q23" s="986">
        <f t="shared" si="0"/>
        <v>0.2</v>
      </c>
      <c r="R23" s="987"/>
      <c r="S23" s="226"/>
    </row>
    <row r="24" spans="2:24" s="10" customFormat="1" ht="16.149999999999999" customHeight="1">
      <c r="B24" s="128"/>
      <c r="C24" s="985" t="s">
        <v>517</v>
      </c>
      <c r="D24" s="985"/>
      <c r="E24" s="985"/>
      <c r="F24" s="126"/>
      <c r="G24" s="127"/>
      <c r="H24" s="509">
        <v>2118</v>
      </c>
      <c r="I24" s="510"/>
      <c r="J24" s="243"/>
      <c r="K24" s="986">
        <f>(ROUND(H24/$H$26,3))*100</f>
        <v>3</v>
      </c>
      <c r="L24" s="987"/>
      <c r="M24" s="225"/>
      <c r="N24" s="509">
        <v>3851</v>
      </c>
      <c r="O24" s="510"/>
      <c r="P24" s="243"/>
      <c r="Q24" s="986">
        <f t="shared" si="0"/>
        <v>5.8000000000000007</v>
      </c>
      <c r="R24" s="987"/>
      <c r="S24" s="226"/>
    </row>
    <row r="25" spans="2:24" s="10" customFormat="1" ht="16.149999999999999" customHeight="1">
      <c r="B25" s="128"/>
      <c r="C25" s="985" t="s">
        <v>400</v>
      </c>
      <c r="D25" s="985"/>
      <c r="E25" s="985"/>
      <c r="F25" s="126"/>
      <c r="G25" s="127"/>
      <c r="H25" s="509">
        <v>976</v>
      </c>
      <c r="I25" s="510"/>
      <c r="J25" s="243"/>
      <c r="K25" s="986">
        <f>(ROUND(H25/$H$26,3))*100</f>
        <v>1.4000000000000001</v>
      </c>
      <c r="L25" s="987"/>
      <c r="M25" s="225"/>
      <c r="N25" s="509">
        <v>886</v>
      </c>
      <c r="O25" s="510"/>
      <c r="P25" s="243"/>
      <c r="Q25" s="986">
        <f t="shared" si="0"/>
        <v>1.3</v>
      </c>
      <c r="R25" s="987"/>
      <c r="S25" s="226"/>
    </row>
    <row r="26" spans="2:24" s="10" customFormat="1" ht="16.149999999999999" customHeight="1" thickBot="1">
      <c r="B26" s="258"/>
      <c r="C26" s="988" t="s">
        <v>12</v>
      </c>
      <c r="D26" s="988"/>
      <c r="E26" s="988"/>
      <c r="F26" s="129"/>
      <c r="G26" s="130"/>
      <c r="H26" s="480">
        <f>SUM(H13:I25)</f>
        <v>69526</v>
      </c>
      <c r="I26" s="481"/>
      <c r="J26" s="245"/>
      <c r="K26" s="989">
        <v>100</v>
      </c>
      <c r="L26" s="990"/>
      <c r="M26" s="227"/>
      <c r="N26" s="480">
        <v>66666</v>
      </c>
      <c r="O26" s="481"/>
      <c r="P26" s="245"/>
      <c r="Q26" s="991">
        <f t="shared" si="0"/>
        <v>100</v>
      </c>
      <c r="R26" s="992"/>
      <c r="S26" s="228"/>
    </row>
    <row r="27" spans="2:24" s="10" customFormat="1" ht="16.149999999999999" customHeight="1">
      <c r="B27" s="280"/>
      <c r="C27" s="200"/>
      <c r="D27" s="200"/>
      <c r="E27" s="200"/>
      <c r="F27" s="281"/>
      <c r="G27" s="281"/>
      <c r="H27" s="105"/>
      <c r="I27" s="105"/>
      <c r="J27" s="105"/>
      <c r="K27" s="201"/>
      <c r="L27" s="201"/>
      <c r="M27" s="272"/>
      <c r="N27" s="105"/>
      <c r="O27" s="105"/>
      <c r="P27" s="105"/>
      <c r="Q27" s="202"/>
      <c r="R27" s="202"/>
      <c r="S27" s="203"/>
    </row>
    <row r="28" spans="2:24" s="10" customFormat="1" ht="16.899999999999999" customHeight="1">
      <c r="B28" s="10" t="s">
        <v>234</v>
      </c>
      <c r="K28" s="24" t="s">
        <v>602</v>
      </c>
    </row>
    <row r="29" spans="2:24" s="10" customFormat="1" ht="5.0999999999999996" customHeight="1" thickBot="1">
      <c r="K29" s="24"/>
    </row>
    <row r="30" spans="2:24" s="10" customFormat="1" ht="25.15" customHeight="1" thickBot="1">
      <c r="B30" s="806" t="s">
        <v>130</v>
      </c>
      <c r="C30" s="807"/>
      <c r="D30" s="807"/>
      <c r="E30" s="807"/>
      <c r="F30" s="993" t="s">
        <v>727</v>
      </c>
      <c r="G30" s="993"/>
      <c r="H30" s="993" t="s">
        <v>131</v>
      </c>
      <c r="I30" s="994"/>
      <c r="K30" s="995" t="s">
        <v>132</v>
      </c>
      <c r="L30" s="996"/>
      <c r="M30" s="996"/>
      <c r="N30" s="996"/>
      <c r="O30" s="996"/>
      <c r="P30" s="997"/>
      <c r="Q30" s="998" t="s">
        <v>603</v>
      </c>
      <c r="R30" s="999"/>
      <c r="S30" s="1000"/>
      <c r="T30" s="982" t="s">
        <v>133</v>
      </c>
      <c r="U30" s="983"/>
      <c r="V30" s="983"/>
      <c r="W30" s="984"/>
      <c r="X30" s="280"/>
    </row>
    <row r="31" spans="2:24" s="10" customFormat="1" ht="16.149999999999999" customHeight="1" thickTop="1">
      <c r="B31" s="86" t="s">
        <v>401</v>
      </c>
      <c r="C31" s="662" t="s">
        <v>134</v>
      </c>
      <c r="D31" s="662"/>
      <c r="E31" s="663"/>
      <c r="F31" s="951">
        <v>5</v>
      </c>
      <c r="G31" s="951"/>
      <c r="H31" s="951">
        <v>2</v>
      </c>
      <c r="I31" s="952"/>
      <c r="K31" s="978" t="s">
        <v>174</v>
      </c>
      <c r="L31" s="979"/>
      <c r="M31" s="979"/>
      <c r="N31" s="979"/>
      <c r="O31" s="979"/>
      <c r="P31" s="979"/>
      <c r="Q31" s="980">
        <v>2</v>
      </c>
      <c r="R31" s="980"/>
      <c r="S31" s="980"/>
      <c r="T31" s="980">
        <v>28</v>
      </c>
      <c r="U31" s="980"/>
      <c r="V31" s="980"/>
      <c r="W31" s="981"/>
      <c r="X31" s="272"/>
    </row>
    <row r="32" spans="2:24" s="10" customFormat="1" ht="16.149999999999999" customHeight="1">
      <c r="B32" s="86" t="s">
        <v>518</v>
      </c>
      <c r="C32" s="662" t="s">
        <v>519</v>
      </c>
      <c r="D32" s="662"/>
      <c r="E32" s="663"/>
      <c r="F32" s="951">
        <v>0</v>
      </c>
      <c r="G32" s="951"/>
      <c r="H32" s="951">
        <v>0</v>
      </c>
      <c r="I32" s="952"/>
      <c r="K32" s="808" t="s">
        <v>579</v>
      </c>
      <c r="L32" s="781"/>
      <c r="M32" s="781"/>
      <c r="N32" s="781"/>
      <c r="O32" s="781"/>
      <c r="P32" s="781"/>
      <c r="Q32" s="951">
        <v>0</v>
      </c>
      <c r="R32" s="951"/>
      <c r="S32" s="951"/>
      <c r="T32" s="951">
        <v>0</v>
      </c>
      <c r="U32" s="951"/>
      <c r="V32" s="951"/>
      <c r="W32" s="952"/>
      <c r="X32" s="272"/>
    </row>
    <row r="33" spans="2:24" s="10" customFormat="1" ht="16.149999999999999" customHeight="1">
      <c r="B33" s="86" t="s">
        <v>520</v>
      </c>
      <c r="C33" s="662" t="s">
        <v>38</v>
      </c>
      <c r="D33" s="662"/>
      <c r="E33" s="663"/>
      <c r="F33" s="951">
        <v>1</v>
      </c>
      <c r="G33" s="951"/>
      <c r="H33" s="951">
        <v>2</v>
      </c>
      <c r="I33" s="952"/>
      <c r="K33" s="808" t="s">
        <v>402</v>
      </c>
      <c r="L33" s="781"/>
      <c r="M33" s="781"/>
      <c r="N33" s="781"/>
      <c r="O33" s="781"/>
      <c r="P33" s="781"/>
      <c r="Q33" s="951">
        <v>1</v>
      </c>
      <c r="R33" s="951"/>
      <c r="S33" s="951"/>
      <c r="T33" s="951">
        <v>7</v>
      </c>
      <c r="U33" s="951"/>
      <c r="V33" s="951"/>
      <c r="W33" s="952"/>
      <c r="X33" s="272"/>
    </row>
    <row r="34" spans="2:24" s="10" customFormat="1" ht="16.149999999999999" customHeight="1">
      <c r="B34" s="86" t="s">
        <v>521</v>
      </c>
      <c r="C34" s="662" t="s">
        <v>39</v>
      </c>
      <c r="D34" s="662"/>
      <c r="E34" s="663"/>
      <c r="F34" s="951">
        <v>1</v>
      </c>
      <c r="G34" s="951"/>
      <c r="H34" s="951">
        <v>0</v>
      </c>
      <c r="I34" s="952"/>
      <c r="K34" s="808" t="s">
        <v>403</v>
      </c>
      <c r="L34" s="781"/>
      <c r="M34" s="781"/>
      <c r="N34" s="781"/>
      <c r="O34" s="781"/>
      <c r="P34" s="781"/>
      <c r="Q34" s="951">
        <v>1</v>
      </c>
      <c r="R34" s="951"/>
      <c r="S34" s="951"/>
      <c r="T34" s="951">
        <v>9</v>
      </c>
      <c r="U34" s="951"/>
      <c r="V34" s="951"/>
      <c r="W34" s="952"/>
      <c r="X34" s="272"/>
    </row>
    <row r="35" spans="2:24" s="10" customFormat="1" ht="16.149999999999999" customHeight="1">
      <c r="B35" s="86" t="s">
        <v>522</v>
      </c>
      <c r="C35" s="662" t="s">
        <v>40</v>
      </c>
      <c r="D35" s="662"/>
      <c r="E35" s="663"/>
      <c r="F35" s="951">
        <v>0</v>
      </c>
      <c r="G35" s="951"/>
      <c r="H35" s="951">
        <v>0</v>
      </c>
      <c r="I35" s="952"/>
      <c r="K35" s="808" t="s">
        <v>417</v>
      </c>
      <c r="L35" s="781"/>
      <c r="M35" s="781"/>
      <c r="N35" s="781"/>
      <c r="O35" s="781"/>
      <c r="P35" s="781"/>
      <c r="Q35" s="951">
        <v>1</v>
      </c>
      <c r="R35" s="951"/>
      <c r="S35" s="951"/>
      <c r="T35" s="951">
        <v>15</v>
      </c>
      <c r="U35" s="951"/>
      <c r="V35" s="951"/>
      <c r="W35" s="952"/>
      <c r="X35" s="272"/>
    </row>
    <row r="36" spans="2:24" s="10" customFormat="1" ht="16.149999999999999" customHeight="1">
      <c r="B36" s="86" t="s">
        <v>523</v>
      </c>
      <c r="C36" s="662" t="s">
        <v>188</v>
      </c>
      <c r="D36" s="662"/>
      <c r="E36" s="663"/>
      <c r="F36" s="951">
        <v>2</v>
      </c>
      <c r="G36" s="951"/>
      <c r="H36" s="951">
        <v>0</v>
      </c>
      <c r="I36" s="952"/>
      <c r="K36" s="808" t="s">
        <v>418</v>
      </c>
      <c r="L36" s="781"/>
      <c r="M36" s="781"/>
      <c r="N36" s="781"/>
      <c r="O36" s="781"/>
      <c r="P36" s="781"/>
      <c r="Q36" s="951">
        <v>0</v>
      </c>
      <c r="R36" s="951"/>
      <c r="S36" s="951"/>
      <c r="T36" s="951">
        <v>0</v>
      </c>
      <c r="U36" s="951"/>
      <c r="V36" s="951"/>
      <c r="W36" s="952"/>
      <c r="X36" s="272"/>
    </row>
    <row r="37" spans="2:24" s="10" customFormat="1" ht="16.149999999999999" customHeight="1">
      <c r="B37" s="86" t="s">
        <v>524</v>
      </c>
      <c r="C37" s="662" t="s">
        <v>42</v>
      </c>
      <c r="D37" s="662"/>
      <c r="E37" s="663"/>
      <c r="F37" s="951">
        <v>0</v>
      </c>
      <c r="G37" s="951"/>
      <c r="H37" s="951">
        <v>0</v>
      </c>
      <c r="I37" s="952"/>
      <c r="K37" s="808" t="s">
        <v>419</v>
      </c>
      <c r="L37" s="781"/>
      <c r="M37" s="781"/>
      <c r="N37" s="781"/>
      <c r="O37" s="781"/>
      <c r="P37" s="781"/>
      <c r="Q37" s="951">
        <v>0</v>
      </c>
      <c r="R37" s="951"/>
      <c r="S37" s="951"/>
      <c r="T37" s="951">
        <v>0</v>
      </c>
      <c r="U37" s="951"/>
      <c r="V37" s="951"/>
      <c r="W37" s="952"/>
      <c r="X37" s="272"/>
    </row>
    <row r="38" spans="2:24" s="10" customFormat="1" ht="16.149999999999999" customHeight="1">
      <c r="B38" s="973" t="s">
        <v>525</v>
      </c>
      <c r="C38" s="764" t="s">
        <v>44</v>
      </c>
      <c r="D38" s="764"/>
      <c r="E38" s="764"/>
      <c r="F38" s="976">
        <v>67</v>
      </c>
      <c r="G38" s="976"/>
      <c r="H38" s="976">
        <v>42</v>
      </c>
      <c r="I38" s="977"/>
      <c r="K38" s="970" t="s">
        <v>34</v>
      </c>
      <c r="L38" s="971"/>
      <c r="M38" s="971"/>
      <c r="N38" s="971"/>
      <c r="O38" s="971"/>
      <c r="P38" s="971"/>
      <c r="Q38" s="972">
        <v>0</v>
      </c>
      <c r="R38" s="972"/>
      <c r="S38" s="972"/>
      <c r="T38" s="951">
        <v>1</v>
      </c>
      <c r="U38" s="951"/>
      <c r="V38" s="951"/>
      <c r="W38" s="952"/>
      <c r="X38" s="272"/>
    </row>
    <row r="39" spans="2:24" s="10" customFormat="1" ht="16.149999999999999" customHeight="1">
      <c r="B39" s="974"/>
      <c r="C39" s="764" t="s">
        <v>135</v>
      </c>
      <c r="D39" s="764"/>
      <c r="E39" s="764"/>
      <c r="F39" s="968">
        <v>14</v>
      </c>
      <c r="G39" s="968"/>
      <c r="H39" s="968">
        <v>6</v>
      </c>
      <c r="I39" s="969"/>
      <c r="K39" s="970" t="s">
        <v>728</v>
      </c>
      <c r="L39" s="971"/>
      <c r="M39" s="971"/>
      <c r="N39" s="971"/>
      <c r="O39" s="971"/>
      <c r="P39" s="971"/>
      <c r="Q39" s="972"/>
      <c r="R39" s="972"/>
      <c r="S39" s="972"/>
      <c r="T39" s="951">
        <v>58</v>
      </c>
      <c r="U39" s="951"/>
      <c r="V39" s="951"/>
      <c r="W39" s="952"/>
      <c r="X39" s="272"/>
    </row>
    <row r="40" spans="2:24" s="10" customFormat="1" ht="16.149999999999999" customHeight="1">
      <c r="B40" s="975"/>
      <c r="C40" s="764" t="s">
        <v>136</v>
      </c>
      <c r="D40" s="764"/>
      <c r="E40" s="764"/>
      <c r="F40" s="968">
        <v>52</v>
      </c>
      <c r="G40" s="968"/>
      <c r="H40" s="968">
        <v>35</v>
      </c>
      <c r="I40" s="969"/>
      <c r="K40" s="808" t="s">
        <v>729</v>
      </c>
      <c r="L40" s="781"/>
      <c r="M40" s="781"/>
      <c r="N40" s="781"/>
      <c r="O40" s="781"/>
      <c r="P40" s="781"/>
      <c r="Q40" s="962"/>
      <c r="R40" s="962"/>
      <c r="S40" s="962"/>
      <c r="T40" s="951">
        <v>2</v>
      </c>
      <c r="U40" s="951"/>
      <c r="V40" s="951"/>
      <c r="W40" s="952"/>
      <c r="X40" s="272"/>
    </row>
    <row r="41" spans="2:24" s="10" customFormat="1" ht="16.149999999999999" customHeight="1" thickBot="1">
      <c r="B41" s="86" t="s">
        <v>404</v>
      </c>
      <c r="C41" s="663" t="s">
        <v>43</v>
      </c>
      <c r="D41" s="764"/>
      <c r="E41" s="764"/>
      <c r="F41" s="951">
        <v>0</v>
      </c>
      <c r="G41" s="951"/>
      <c r="H41" s="951">
        <v>0</v>
      </c>
      <c r="I41" s="952"/>
      <c r="K41" s="963" t="s">
        <v>422</v>
      </c>
      <c r="L41" s="964"/>
      <c r="M41" s="964"/>
      <c r="N41" s="964"/>
      <c r="O41" s="964"/>
      <c r="P41" s="964"/>
      <c r="Q41" s="965" t="s">
        <v>514</v>
      </c>
      <c r="R41" s="965"/>
      <c r="S41" s="965"/>
      <c r="T41" s="966">
        <f>SUM(T31:W38)</f>
        <v>60</v>
      </c>
      <c r="U41" s="966"/>
      <c r="V41" s="966"/>
      <c r="W41" s="967"/>
      <c r="X41" s="105"/>
    </row>
    <row r="42" spans="2:24" s="10" customFormat="1" ht="16.149999999999999" customHeight="1" thickTop="1" thickBot="1">
      <c r="B42" s="86" t="s">
        <v>526</v>
      </c>
      <c r="C42" s="663" t="s">
        <v>137</v>
      </c>
      <c r="D42" s="764"/>
      <c r="E42" s="764"/>
      <c r="F42" s="951">
        <v>0</v>
      </c>
      <c r="G42" s="951"/>
      <c r="H42" s="951">
        <v>0</v>
      </c>
      <c r="I42" s="952"/>
      <c r="K42" s="953" t="s">
        <v>244</v>
      </c>
      <c r="L42" s="954"/>
      <c r="M42" s="954"/>
      <c r="N42" s="954"/>
      <c r="O42" s="954"/>
      <c r="P42" s="955"/>
      <c r="Q42" s="956"/>
      <c r="R42" s="957"/>
      <c r="S42" s="958"/>
      <c r="T42" s="959">
        <f>55206+T41</f>
        <v>55266</v>
      </c>
      <c r="U42" s="960"/>
      <c r="V42" s="960"/>
      <c r="W42" s="961"/>
      <c r="X42" s="105"/>
    </row>
    <row r="43" spans="2:24" s="10" customFormat="1" ht="16.149999999999999" customHeight="1" thickBot="1">
      <c r="B43" s="762" t="s">
        <v>199</v>
      </c>
      <c r="C43" s="763"/>
      <c r="D43" s="763"/>
      <c r="E43" s="763"/>
      <c r="F43" s="946">
        <f>SUM((F31:G38),F41:G42)</f>
        <v>76</v>
      </c>
      <c r="G43" s="946"/>
      <c r="H43" s="946">
        <v>46</v>
      </c>
      <c r="I43" s="947"/>
      <c r="K43" s="335"/>
      <c r="L43" s="280"/>
      <c r="M43" s="280"/>
      <c r="N43" s="280"/>
      <c r="O43" s="280"/>
      <c r="P43" s="54"/>
      <c r="Q43" s="54"/>
      <c r="R43" s="87"/>
      <c r="S43" s="87"/>
      <c r="T43" s="87"/>
      <c r="U43" s="87"/>
      <c r="V43" s="87"/>
      <c r="W43" s="87"/>
    </row>
    <row r="44" spans="2:24" s="10" customFormat="1" ht="10.15" customHeight="1">
      <c r="B44" s="159" t="s">
        <v>698</v>
      </c>
      <c r="K44" s="280"/>
      <c r="L44" s="280"/>
      <c r="M44" s="280"/>
      <c r="N44" s="280"/>
      <c r="O44" s="280"/>
      <c r="P44" s="54"/>
      <c r="Q44" s="54"/>
      <c r="R44" s="87"/>
      <c r="S44" s="87"/>
      <c r="T44" s="87"/>
      <c r="U44" s="87"/>
      <c r="V44" s="87"/>
      <c r="W44" s="87"/>
    </row>
    <row r="45" spans="2:24" s="10" customFormat="1" ht="13.15" customHeight="1">
      <c r="B45" s="159"/>
      <c r="K45" s="280"/>
      <c r="L45" s="280"/>
      <c r="M45" s="280"/>
      <c r="N45" s="280"/>
      <c r="O45" s="280"/>
      <c r="P45" s="54"/>
      <c r="Q45" s="54"/>
      <c r="R45" s="87"/>
      <c r="S45" s="87"/>
      <c r="T45" s="87"/>
      <c r="U45" s="87"/>
      <c r="V45" s="87"/>
      <c r="W45" s="87"/>
    </row>
    <row r="46" spans="2:24" s="10" customFormat="1" ht="16.899999999999999" customHeight="1">
      <c r="B46" s="24" t="s">
        <v>630</v>
      </c>
    </row>
    <row r="47" spans="2:24" s="10" customFormat="1" ht="5.0999999999999996" customHeight="1" thickBot="1">
      <c r="B47" s="24"/>
    </row>
    <row r="48" spans="2:24" s="10" customFormat="1" ht="16.149999999999999" customHeight="1">
      <c r="B48" s="806" t="s">
        <v>214</v>
      </c>
      <c r="C48" s="807"/>
      <c r="D48" s="807"/>
      <c r="E48" s="807"/>
      <c r="F48" s="807"/>
      <c r="G48" s="807"/>
      <c r="H48" s="948" t="s">
        <v>322</v>
      </c>
      <c r="I48" s="949"/>
      <c r="J48" s="949"/>
      <c r="K48" s="949"/>
      <c r="L48" s="949"/>
      <c r="M48" s="950"/>
      <c r="N48" s="44"/>
      <c r="O48" s="44"/>
      <c r="P48" s="44"/>
      <c r="Q48" s="44"/>
      <c r="R48" s="44"/>
      <c r="S48" s="44"/>
      <c r="T48" s="44"/>
      <c r="U48" s="44"/>
      <c r="V48" s="44"/>
      <c r="W48" s="44"/>
    </row>
    <row r="49" spans="2:23" s="10" customFormat="1">
      <c r="B49" s="808"/>
      <c r="C49" s="781"/>
      <c r="D49" s="781"/>
      <c r="E49" s="781"/>
      <c r="F49" s="781"/>
      <c r="G49" s="781"/>
      <c r="H49" s="781" t="s">
        <v>730</v>
      </c>
      <c r="I49" s="781"/>
      <c r="J49" s="781"/>
      <c r="K49" s="781" t="s">
        <v>82</v>
      </c>
      <c r="L49" s="781"/>
      <c r="M49" s="810"/>
      <c r="N49" s="44"/>
      <c r="O49" s="44"/>
      <c r="P49" s="44"/>
      <c r="Q49" s="44"/>
      <c r="R49" s="44"/>
      <c r="S49" s="44"/>
      <c r="T49" s="44"/>
      <c r="U49" s="44"/>
      <c r="V49" s="44"/>
      <c r="W49" s="44"/>
    </row>
    <row r="50" spans="2:23" s="10" customFormat="1" ht="16.149999999999999" customHeight="1" thickBot="1">
      <c r="B50" s="850" t="s">
        <v>559</v>
      </c>
      <c r="C50" s="851"/>
      <c r="D50" s="851"/>
      <c r="E50" s="851"/>
      <c r="F50" s="851"/>
      <c r="G50" s="852"/>
      <c r="H50" s="944">
        <v>696</v>
      </c>
      <c r="I50" s="944"/>
      <c r="J50" s="944"/>
      <c r="K50" s="944">
        <v>708</v>
      </c>
      <c r="L50" s="944"/>
      <c r="M50" s="945"/>
      <c r="N50" s="88"/>
      <c r="O50" s="88"/>
      <c r="P50" s="88"/>
      <c r="Q50" s="88"/>
      <c r="R50" s="88"/>
      <c r="S50" s="88"/>
      <c r="T50" s="88"/>
      <c r="U50" s="88"/>
      <c r="V50" s="88"/>
      <c r="W50" s="88"/>
    </row>
    <row r="51" spans="2:23" s="10" customFormat="1" ht="6" customHeight="1"/>
    <row r="52" spans="2:23" ht="16.149999999999999" customHeight="1"/>
    <row r="53" spans="2:23" ht="16.149999999999999" customHeight="1"/>
    <row r="54" spans="2:23" ht="16.149999999999999" customHeight="1"/>
    <row r="55" spans="2:23" ht="16.149999999999999" customHeight="1"/>
    <row r="56" spans="2:23" ht="16.149999999999999" customHeight="1"/>
  </sheetData>
  <mergeCells count="190">
    <mergeCell ref="B3:F3"/>
    <mergeCell ref="G3:I3"/>
    <mergeCell ref="J3:L3"/>
    <mergeCell ref="M3:O3"/>
    <mergeCell ref="P3:R3"/>
    <mergeCell ref="S3:U3"/>
    <mergeCell ref="B4:F4"/>
    <mergeCell ref="G4:I4"/>
    <mergeCell ref="J4:L4"/>
    <mergeCell ref="M4:O4"/>
    <mergeCell ref="P4:R4"/>
    <mergeCell ref="S4:U4"/>
    <mergeCell ref="B5:F5"/>
    <mergeCell ref="G5:I5"/>
    <mergeCell ref="J5:L5"/>
    <mergeCell ref="M5:O5"/>
    <mergeCell ref="P5:R5"/>
    <mergeCell ref="S5:U5"/>
    <mergeCell ref="B11:G12"/>
    <mergeCell ref="H11:M11"/>
    <mergeCell ref="N11:S11"/>
    <mergeCell ref="H12:J12"/>
    <mergeCell ref="K12:M12"/>
    <mergeCell ref="N12:P12"/>
    <mergeCell ref="Q12:S12"/>
    <mergeCell ref="B6:F6"/>
    <mergeCell ref="G6:I6"/>
    <mergeCell ref="J6:L6"/>
    <mergeCell ref="M6:O6"/>
    <mergeCell ref="P6:R6"/>
    <mergeCell ref="S6:U6"/>
    <mergeCell ref="C13:E13"/>
    <mergeCell ref="H13:I13"/>
    <mergeCell ref="K13:L13"/>
    <mergeCell ref="N13:O13"/>
    <mergeCell ref="Q13:R13"/>
    <mergeCell ref="C14:E14"/>
    <mergeCell ref="H14:I14"/>
    <mergeCell ref="K14:L14"/>
    <mergeCell ref="N14:O14"/>
    <mergeCell ref="Q14:R14"/>
    <mergeCell ref="C15:E15"/>
    <mergeCell ref="H15:I15"/>
    <mergeCell ref="K15:L15"/>
    <mergeCell ref="N15:O15"/>
    <mergeCell ref="Q15:R15"/>
    <mergeCell ref="C16:E16"/>
    <mergeCell ref="H16:I16"/>
    <mergeCell ref="K16:L16"/>
    <mergeCell ref="N16:O16"/>
    <mergeCell ref="Q16:R16"/>
    <mergeCell ref="C17:E17"/>
    <mergeCell ref="H17:I17"/>
    <mergeCell ref="K17:L17"/>
    <mergeCell ref="N17:O17"/>
    <mergeCell ref="Q17:R17"/>
    <mergeCell ref="C18:E18"/>
    <mergeCell ref="H18:I18"/>
    <mergeCell ref="K18:L18"/>
    <mergeCell ref="N18:O18"/>
    <mergeCell ref="Q18:R18"/>
    <mergeCell ref="C19:E19"/>
    <mergeCell ref="H19:I19"/>
    <mergeCell ref="K19:L19"/>
    <mergeCell ref="N19:O19"/>
    <mergeCell ref="Q19:R19"/>
    <mergeCell ref="C20:E20"/>
    <mergeCell ref="H20:I20"/>
    <mergeCell ref="K20:L20"/>
    <mergeCell ref="N20:O20"/>
    <mergeCell ref="Q20:R20"/>
    <mergeCell ref="C21:E21"/>
    <mergeCell ref="H21:I21"/>
    <mergeCell ref="K21:L21"/>
    <mergeCell ref="N21:O21"/>
    <mergeCell ref="Q21:R21"/>
    <mergeCell ref="C22:E22"/>
    <mergeCell ref="H22:I22"/>
    <mergeCell ref="K22:L22"/>
    <mergeCell ref="N22:O22"/>
    <mergeCell ref="Q22:R22"/>
    <mergeCell ref="C23:E23"/>
    <mergeCell ref="H23:I23"/>
    <mergeCell ref="K23:L23"/>
    <mergeCell ref="N23:O23"/>
    <mergeCell ref="Q23:R23"/>
    <mergeCell ref="C24:E24"/>
    <mergeCell ref="H24:I24"/>
    <mergeCell ref="K24:L24"/>
    <mergeCell ref="N24:O24"/>
    <mergeCell ref="Q24:R24"/>
    <mergeCell ref="B30:E30"/>
    <mergeCell ref="F30:G30"/>
    <mergeCell ref="H30:I30"/>
    <mergeCell ref="K30:P30"/>
    <mergeCell ref="Q30:S30"/>
    <mergeCell ref="T30:W30"/>
    <mergeCell ref="C25:E25"/>
    <mergeCell ref="H25:I25"/>
    <mergeCell ref="K25:L25"/>
    <mergeCell ref="N25:O25"/>
    <mergeCell ref="Q25:R25"/>
    <mergeCell ref="C26:E26"/>
    <mergeCell ref="H26:I26"/>
    <mergeCell ref="K26:L26"/>
    <mergeCell ref="N26:O26"/>
    <mergeCell ref="Q26:R26"/>
    <mergeCell ref="C32:E32"/>
    <mergeCell ref="F32:G32"/>
    <mergeCell ref="H32:I32"/>
    <mergeCell ref="K32:P32"/>
    <mergeCell ref="Q32:S32"/>
    <mergeCell ref="T32:W32"/>
    <mergeCell ref="C33:E33"/>
    <mergeCell ref="F33:G33"/>
    <mergeCell ref="H33:I33"/>
    <mergeCell ref="C31:E31"/>
    <mergeCell ref="F31:G31"/>
    <mergeCell ref="H31:I31"/>
    <mergeCell ref="K31:P31"/>
    <mergeCell ref="Q31:S31"/>
    <mergeCell ref="T31:W31"/>
    <mergeCell ref="C35:E35"/>
    <mergeCell ref="F35:G35"/>
    <mergeCell ref="H35:I35"/>
    <mergeCell ref="K35:P35"/>
    <mergeCell ref="Q35:S35"/>
    <mergeCell ref="T35:W35"/>
    <mergeCell ref="K33:P33"/>
    <mergeCell ref="Q33:S33"/>
    <mergeCell ref="T33:W33"/>
    <mergeCell ref="C34:E34"/>
    <mergeCell ref="F34:G34"/>
    <mergeCell ref="H34:I34"/>
    <mergeCell ref="K34:P34"/>
    <mergeCell ref="Q34:S34"/>
    <mergeCell ref="T34:W34"/>
    <mergeCell ref="C37:E37"/>
    <mergeCell ref="F37:G37"/>
    <mergeCell ref="H37:I37"/>
    <mergeCell ref="K37:P37"/>
    <mergeCell ref="Q37:S37"/>
    <mergeCell ref="T37:W37"/>
    <mergeCell ref="C36:E36"/>
    <mergeCell ref="F36:G36"/>
    <mergeCell ref="H36:I36"/>
    <mergeCell ref="K36:P36"/>
    <mergeCell ref="Q36:S36"/>
    <mergeCell ref="T36:W36"/>
    <mergeCell ref="T38:W38"/>
    <mergeCell ref="C39:E39"/>
    <mergeCell ref="F39:G39"/>
    <mergeCell ref="H39:I39"/>
    <mergeCell ref="K39:P39"/>
    <mergeCell ref="Q39:S39"/>
    <mergeCell ref="T39:W39"/>
    <mergeCell ref="B38:B40"/>
    <mergeCell ref="C38:E38"/>
    <mergeCell ref="F38:G38"/>
    <mergeCell ref="H38:I38"/>
    <mergeCell ref="K38:P38"/>
    <mergeCell ref="Q38:S38"/>
    <mergeCell ref="C40:E40"/>
    <mergeCell ref="F40:G40"/>
    <mergeCell ref="H40:I40"/>
    <mergeCell ref="K40:P40"/>
    <mergeCell ref="C42:E42"/>
    <mergeCell ref="F42:G42"/>
    <mergeCell ref="H42:I42"/>
    <mergeCell ref="K42:P42"/>
    <mergeCell ref="Q42:S42"/>
    <mergeCell ref="T42:W42"/>
    <mergeCell ref="Q40:S40"/>
    <mergeCell ref="T40:W40"/>
    <mergeCell ref="C41:E41"/>
    <mergeCell ref="F41:G41"/>
    <mergeCell ref="H41:I41"/>
    <mergeCell ref="K41:P41"/>
    <mergeCell ref="Q41:S41"/>
    <mergeCell ref="T41:W41"/>
    <mergeCell ref="B50:G50"/>
    <mergeCell ref="H50:J50"/>
    <mergeCell ref="K50:M50"/>
    <mergeCell ref="B43:E43"/>
    <mergeCell ref="F43:G43"/>
    <mergeCell ref="H43:I43"/>
    <mergeCell ref="B48:G49"/>
    <mergeCell ref="H48:M48"/>
    <mergeCell ref="H49:J49"/>
    <mergeCell ref="K49:M49"/>
  </mergeCells>
  <phoneticPr fontId="2"/>
  <pageMargins left="0.43307086614173229" right="0.39370078740157483" top="0.59055118110236227" bottom="0.31496062992125984" header="0.51181102362204722" footer="0.23622047244094491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I81"/>
  <sheetViews>
    <sheetView view="pageBreakPreview" zoomScaleNormal="100" zoomScaleSheetLayoutView="100" workbookViewId="0">
      <selection activeCell="AL1" sqref="W1:AL1048576"/>
    </sheetView>
  </sheetViews>
  <sheetFormatPr defaultColWidth="9" defaultRowHeight="13.5"/>
  <cols>
    <col min="1" max="1" width="4.75" style="10" customWidth="1"/>
    <col min="2" max="7" width="4.625" style="10" customWidth="1"/>
    <col min="8" max="8" width="6" style="10" customWidth="1"/>
    <col min="9" max="9" width="6.5" style="10" customWidth="1"/>
    <col min="10" max="10" width="5.875" style="10" customWidth="1"/>
    <col min="11" max="11" width="5.5" style="10" customWidth="1"/>
    <col min="12" max="12" width="5.625" style="10" customWidth="1"/>
    <col min="13" max="22" width="4.625" style="10" customWidth="1"/>
    <col min="23" max="23" width="3.625" style="10" hidden="1" customWidth="1"/>
    <col min="24" max="27" width="2.625" style="10" hidden="1" customWidth="1"/>
    <col min="28" max="38" width="0" style="10" hidden="1" customWidth="1"/>
    <col min="39" max="16384" width="9" style="10"/>
  </cols>
  <sheetData>
    <row r="1" spans="2:35" ht="10.9" customHeight="1">
      <c r="B1" s="280"/>
      <c r="C1" s="280"/>
      <c r="D1" s="280"/>
      <c r="E1" s="280"/>
      <c r="F1" s="280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2:35" ht="24" customHeight="1">
      <c r="B2" s="66" t="s">
        <v>138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2:35" ht="16.899999999999999" customHeight="1">
      <c r="B3" s="89" t="s">
        <v>693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2:35" ht="20.100000000000001" customHeight="1">
      <c r="B4" s="10" t="s">
        <v>624</v>
      </c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2:35" ht="5.0999999999999996" customHeight="1" thickBot="1">
      <c r="B5" s="138"/>
      <c r="C5" s="138"/>
      <c r="D5" s="138"/>
      <c r="E5" s="138"/>
      <c r="F5" s="138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8"/>
      <c r="U5" s="138"/>
    </row>
    <row r="6" spans="2:35" ht="15" customHeight="1">
      <c r="B6" s="806" t="s">
        <v>214</v>
      </c>
      <c r="C6" s="807"/>
      <c r="D6" s="807"/>
      <c r="E6" s="807"/>
      <c r="F6" s="807"/>
      <c r="G6" s="807"/>
      <c r="H6" s="807"/>
      <c r="I6" s="1063" t="s">
        <v>731</v>
      </c>
      <c r="J6" s="1064"/>
      <c r="K6" s="1066" t="s">
        <v>71</v>
      </c>
      <c r="L6" s="807" t="s">
        <v>235</v>
      </c>
      <c r="M6" s="807"/>
      <c r="N6" s="807"/>
      <c r="O6" s="1074"/>
      <c r="P6" s="807" t="s">
        <v>236</v>
      </c>
      <c r="Q6" s="807"/>
      <c r="R6" s="1074"/>
      <c r="S6" s="809"/>
    </row>
    <row r="7" spans="2:35" ht="12" customHeight="1">
      <c r="B7" s="808"/>
      <c r="C7" s="781"/>
      <c r="D7" s="781"/>
      <c r="E7" s="781"/>
      <c r="F7" s="781"/>
      <c r="G7" s="781"/>
      <c r="H7" s="781"/>
      <c r="I7" s="1065"/>
      <c r="J7" s="1065"/>
      <c r="K7" s="1067"/>
      <c r="L7" s="689" t="s">
        <v>143</v>
      </c>
      <c r="M7" s="1075" t="s">
        <v>144</v>
      </c>
      <c r="N7" s="1076" t="s">
        <v>145</v>
      </c>
      <c r="O7" s="428" t="s">
        <v>44</v>
      </c>
      <c r="P7" s="686" t="s">
        <v>140</v>
      </c>
      <c r="Q7" s="1026" t="s">
        <v>141</v>
      </c>
      <c r="R7" s="432" t="s">
        <v>142</v>
      </c>
      <c r="S7" s="1077" t="s">
        <v>405</v>
      </c>
    </row>
    <row r="8" spans="2:35" ht="12" customHeight="1">
      <c r="B8" s="808"/>
      <c r="C8" s="781"/>
      <c r="D8" s="781"/>
      <c r="E8" s="781"/>
      <c r="F8" s="781"/>
      <c r="G8" s="781"/>
      <c r="H8" s="781"/>
      <c r="I8" s="1065"/>
      <c r="J8" s="1065"/>
      <c r="K8" s="1067"/>
      <c r="L8" s="689"/>
      <c r="M8" s="1075"/>
      <c r="N8" s="1076"/>
      <c r="O8" s="429" t="s">
        <v>120</v>
      </c>
      <c r="P8" s="686"/>
      <c r="Q8" s="1026"/>
      <c r="R8" s="433" t="s">
        <v>406</v>
      </c>
      <c r="S8" s="1077"/>
      <c r="AB8" s="10" t="s">
        <v>584</v>
      </c>
      <c r="AD8" s="44" t="s">
        <v>732</v>
      </c>
      <c r="AE8" s="44"/>
      <c r="AF8" s="44" t="s">
        <v>585</v>
      </c>
      <c r="AG8" s="44" t="s">
        <v>586</v>
      </c>
      <c r="AH8" s="44" t="s">
        <v>587</v>
      </c>
      <c r="AI8" s="44" t="s">
        <v>44</v>
      </c>
    </row>
    <row r="9" spans="2:35" ht="12" customHeight="1">
      <c r="B9" s="808"/>
      <c r="C9" s="781"/>
      <c r="D9" s="781"/>
      <c r="E9" s="781"/>
      <c r="F9" s="781"/>
      <c r="G9" s="781"/>
      <c r="H9" s="781"/>
      <c r="I9" s="1065"/>
      <c r="J9" s="1065"/>
      <c r="K9" s="1067"/>
      <c r="L9" s="689"/>
      <c r="M9" s="1075"/>
      <c r="N9" s="1076"/>
      <c r="O9" s="430" t="s">
        <v>45</v>
      </c>
      <c r="P9" s="686"/>
      <c r="Q9" s="1026"/>
      <c r="R9" s="434" t="s">
        <v>146</v>
      </c>
      <c r="S9" s="1077"/>
      <c r="AB9" s="299" t="s">
        <v>588</v>
      </c>
      <c r="AC9" s="299"/>
      <c r="AD9" s="336">
        <v>955</v>
      </c>
      <c r="AE9" s="229"/>
      <c r="AF9" s="337">
        <v>664</v>
      </c>
      <c r="AG9" s="337">
        <v>188</v>
      </c>
      <c r="AH9" s="337">
        <v>63</v>
      </c>
      <c r="AI9" s="337">
        <v>40</v>
      </c>
    </row>
    <row r="10" spans="2:35" ht="21" customHeight="1">
      <c r="B10" s="1068" t="s">
        <v>625</v>
      </c>
      <c r="C10" s="1069"/>
      <c r="D10" s="1069"/>
      <c r="E10" s="1069"/>
      <c r="F10" s="1069"/>
      <c r="G10" s="1069"/>
      <c r="H10" s="1070"/>
      <c r="I10" s="1057">
        <v>4185</v>
      </c>
      <c r="J10" s="1057"/>
      <c r="K10" s="229">
        <v>14</v>
      </c>
      <c r="L10" s="338">
        <v>1726</v>
      </c>
      <c r="M10" s="338">
        <v>921</v>
      </c>
      <c r="N10" s="338">
        <v>486</v>
      </c>
      <c r="O10" s="427">
        <v>1052</v>
      </c>
      <c r="P10" s="339">
        <v>2339</v>
      </c>
      <c r="Q10" s="339">
        <v>1328</v>
      </c>
      <c r="R10" s="431">
        <v>28</v>
      </c>
      <c r="S10" s="340">
        <v>490</v>
      </c>
      <c r="AB10" s="299" t="s">
        <v>589</v>
      </c>
      <c r="AC10" s="299"/>
      <c r="AD10" s="299">
        <v>9</v>
      </c>
      <c r="AE10" s="299"/>
      <c r="AF10" s="299">
        <v>6</v>
      </c>
      <c r="AG10" s="299">
        <v>3</v>
      </c>
      <c r="AH10" s="299">
        <v>0</v>
      </c>
      <c r="AI10" s="299">
        <v>0</v>
      </c>
    </row>
    <row r="11" spans="2:35" ht="16.149999999999999" customHeight="1">
      <c r="B11" s="1071" t="s">
        <v>310</v>
      </c>
      <c r="C11" s="764"/>
      <c r="D11" s="764"/>
      <c r="E11" s="764"/>
      <c r="F11" s="764"/>
      <c r="G11" s="764"/>
      <c r="H11" s="764"/>
      <c r="I11" s="1072">
        <v>32</v>
      </c>
      <c r="J11" s="1073"/>
      <c r="K11" s="229">
        <v>0.1</v>
      </c>
      <c r="L11" s="337">
        <v>13</v>
      </c>
      <c r="M11" s="337">
        <v>6</v>
      </c>
      <c r="N11" s="337">
        <v>6</v>
      </c>
      <c r="O11" s="337">
        <v>7</v>
      </c>
      <c r="P11" s="341">
        <v>1</v>
      </c>
      <c r="Q11" s="341">
        <v>7</v>
      </c>
      <c r="R11" s="341">
        <v>1</v>
      </c>
      <c r="S11" s="342">
        <v>23</v>
      </c>
      <c r="AB11" s="299" t="s">
        <v>657</v>
      </c>
      <c r="AC11" s="299"/>
      <c r="AD11" s="299"/>
      <c r="AE11" s="299"/>
      <c r="AF11" s="299"/>
      <c r="AG11" s="299"/>
    </row>
    <row r="12" spans="2:35" ht="16.149999999999999" customHeight="1">
      <c r="B12" s="970" t="s">
        <v>558</v>
      </c>
      <c r="C12" s="971"/>
      <c r="D12" s="971"/>
      <c r="E12" s="971"/>
      <c r="F12" s="971"/>
      <c r="G12" s="971"/>
      <c r="H12" s="971"/>
      <c r="I12" s="1057">
        <v>964</v>
      </c>
      <c r="J12" s="1057"/>
      <c r="K12" s="229">
        <v>3.2</v>
      </c>
      <c r="L12" s="337">
        <v>670</v>
      </c>
      <c r="M12" s="337">
        <v>191</v>
      </c>
      <c r="N12" s="337">
        <v>63</v>
      </c>
      <c r="O12" s="337">
        <v>40</v>
      </c>
      <c r="P12" s="263" t="s">
        <v>605</v>
      </c>
      <c r="Q12" s="263" t="s">
        <v>605</v>
      </c>
      <c r="R12" s="263" t="s">
        <v>605</v>
      </c>
      <c r="S12" s="264" t="s">
        <v>605</v>
      </c>
      <c r="AB12" s="299" t="s">
        <v>697</v>
      </c>
      <c r="AC12" s="299" t="s">
        <v>658</v>
      </c>
      <c r="AD12" s="299" t="s">
        <v>659</v>
      </c>
      <c r="AE12" s="299" t="s">
        <v>660</v>
      </c>
      <c r="AF12" s="299" t="s">
        <v>661</v>
      </c>
      <c r="AG12" s="299" t="s">
        <v>437</v>
      </c>
    </row>
    <row r="13" spans="2:35" ht="16.149999999999999" customHeight="1">
      <c r="B13" s="1054" t="s">
        <v>192</v>
      </c>
      <c r="C13" s="1055"/>
      <c r="D13" s="1055"/>
      <c r="E13" s="1055"/>
      <c r="F13" s="1055"/>
      <c r="G13" s="1055"/>
      <c r="H13" s="1056"/>
      <c r="I13" s="1057">
        <v>4217</v>
      </c>
      <c r="J13" s="1057"/>
      <c r="K13" s="229">
        <v>14.2</v>
      </c>
      <c r="L13" s="338">
        <v>1739</v>
      </c>
      <c r="M13" s="338">
        <v>927</v>
      </c>
      <c r="N13" s="338">
        <v>492</v>
      </c>
      <c r="O13" s="338">
        <v>1059</v>
      </c>
      <c r="P13" s="338">
        <v>2340</v>
      </c>
      <c r="Q13" s="338">
        <v>1335</v>
      </c>
      <c r="R13" s="338">
        <v>29</v>
      </c>
      <c r="S13" s="343">
        <v>513</v>
      </c>
      <c r="AB13" s="299" t="s">
        <v>662</v>
      </c>
      <c r="AC13" s="299"/>
      <c r="AD13" s="299"/>
      <c r="AE13" s="299"/>
      <c r="AF13" s="299"/>
      <c r="AG13" s="299"/>
    </row>
    <row r="14" spans="2:35" ht="16.149999999999999" customHeight="1" thickBot="1">
      <c r="B14" s="762" t="s">
        <v>688</v>
      </c>
      <c r="C14" s="763"/>
      <c r="D14" s="763"/>
      <c r="E14" s="763"/>
      <c r="F14" s="763"/>
      <c r="G14" s="763"/>
      <c r="H14" s="763"/>
      <c r="I14" s="1058">
        <v>5445</v>
      </c>
      <c r="J14" s="1058"/>
      <c r="K14" s="344">
        <v>18.5</v>
      </c>
      <c r="L14" s="345">
        <v>2230</v>
      </c>
      <c r="M14" s="345">
        <v>1150</v>
      </c>
      <c r="N14" s="345">
        <v>649</v>
      </c>
      <c r="O14" s="345">
        <v>1416</v>
      </c>
      <c r="P14" s="333">
        <v>3053</v>
      </c>
      <c r="Q14" s="333">
        <v>1945</v>
      </c>
      <c r="R14" s="333">
        <v>8</v>
      </c>
      <c r="S14" s="346">
        <v>439</v>
      </c>
      <c r="AC14" s="299"/>
      <c r="AD14" s="299"/>
      <c r="AE14" s="299"/>
      <c r="AF14" s="299"/>
      <c r="AG14" s="299"/>
    </row>
    <row r="15" spans="2:35" ht="18" customHeight="1">
      <c r="B15" s="52" t="s">
        <v>607</v>
      </c>
      <c r="C15" s="280"/>
      <c r="D15" s="280"/>
      <c r="E15" s="280"/>
      <c r="F15" s="280"/>
      <c r="G15" s="280"/>
      <c r="H15" s="280"/>
      <c r="I15" s="78"/>
      <c r="J15" s="78"/>
      <c r="K15" s="118"/>
      <c r="L15" s="79"/>
      <c r="M15" s="79"/>
      <c r="N15" s="79"/>
      <c r="O15" s="79"/>
      <c r="P15" s="79"/>
      <c r="Q15" s="79"/>
      <c r="R15" s="80"/>
      <c r="S15" s="80"/>
      <c r="Z15" s="10" t="s">
        <v>667</v>
      </c>
      <c r="AC15" s="10">
        <f>AC13+AC14</f>
        <v>0</v>
      </c>
      <c r="AD15" s="10">
        <f>AD13+AD14</f>
        <v>0</v>
      </c>
      <c r="AE15" s="10">
        <f>AE13+AE14</f>
        <v>0</v>
      </c>
      <c r="AF15" s="10">
        <f>AF13+AF14</f>
        <v>0</v>
      </c>
      <c r="AG15" s="10">
        <f>AG13+AG14</f>
        <v>0</v>
      </c>
    </row>
    <row r="16" spans="2:35" ht="6.6" customHeight="1"/>
    <row r="17" spans="2:31" ht="15" customHeight="1">
      <c r="B17" s="10" t="s">
        <v>687</v>
      </c>
      <c r="T17" s="73"/>
    </row>
    <row r="18" spans="2:31" ht="5.0999999999999996" customHeight="1" thickBot="1">
      <c r="B18" s="138"/>
      <c r="C18" s="138"/>
      <c r="D18" s="138"/>
      <c r="E18" s="138"/>
      <c r="F18" s="138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8"/>
      <c r="U18" s="138"/>
    </row>
    <row r="19" spans="2:31" ht="16.149999999999999" customHeight="1">
      <c r="B19" s="695" t="s">
        <v>220</v>
      </c>
      <c r="C19" s="696"/>
      <c r="D19" s="697"/>
      <c r="E19" s="1044" t="s">
        <v>248</v>
      </c>
      <c r="F19" s="1044" t="s">
        <v>324</v>
      </c>
      <c r="G19" s="1059" t="s">
        <v>507</v>
      </c>
      <c r="H19" s="1060"/>
      <c r="I19" s="1044" t="s">
        <v>508</v>
      </c>
      <c r="J19" s="1044" t="s">
        <v>411</v>
      </c>
      <c r="K19" s="1044" t="s">
        <v>513</v>
      </c>
      <c r="L19" s="1044" t="s">
        <v>560</v>
      </c>
      <c r="M19" s="1044" t="s">
        <v>561</v>
      </c>
      <c r="N19" s="1044" t="s">
        <v>562</v>
      </c>
      <c r="O19" s="1044" t="s">
        <v>367</v>
      </c>
      <c r="P19" s="1052" t="s">
        <v>656</v>
      </c>
      <c r="Q19" s="1044" t="s">
        <v>368</v>
      </c>
      <c r="R19" s="1046" t="s">
        <v>47</v>
      </c>
      <c r="S19" s="1048" t="s">
        <v>362</v>
      </c>
      <c r="T19" s="81"/>
      <c r="U19" s="1050"/>
      <c r="V19" s="1051"/>
      <c r="W19" s="1051"/>
      <c r="AC19" s="10">
        <f>1273/'[4]3'!R8</f>
        <v>4.3152542372881353</v>
      </c>
      <c r="AE19" s="347" t="s">
        <v>733</v>
      </c>
    </row>
    <row r="20" spans="2:31" ht="60.75" customHeight="1">
      <c r="B20" s="698"/>
      <c r="C20" s="699"/>
      <c r="D20" s="700"/>
      <c r="E20" s="1045"/>
      <c r="F20" s="1045"/>
      <c r="G20" s="1061"/>
      <c r="H20" s="1062"/>
      <c r="I20" s="1045"/>
      <c r="J20" s="1045"/>
      <c r="K20" s="1045"/>
      <c r="L20" s="1045"/>
      <c r="M20" s="1045"/>
      <c r="N20" s="1045"/>
      <c r="O20" s="1045"/>
      <c r="P20" s="1053"/>
      <c r="Q20" s="1045"/>
      <c r="R20" s="1047"/>
      <c r="S20" s="1049"/>
      <c r="T20" s="81"/>
      <c r="U20" s="1050"/>
      <c r="V20" s="1051"/>
      <c r="W20" s="1051"/>
    </row>
    <row r="21" spans="2:31" ht="25.9" customHeight="1">
      <c r="B21" s="1040" t="s">
        <v>559</v>
      </c>
      <c r="C21" s="685"/>
      <c r="D21" s="686"/>
      <c r="E21" s="269">
        <v>33</v>
      </c>
      <c r="F21" s="269">
        <v>157</v>
      </c>
      <c r="G21" s="857">
        <v>61</v>
      </c>
      <c r="H21" s="1041"/>
      <c r="I21" s="269">
        <v>2</v>
      </c>
      <c r="J21" s="269">
        <v>107</v>
      </c>
      <c r="K21" s="269">
        <v>261</v>
      </c>
      <c r="L21" s="348">
        <v>173</v>
      </c>
      <c r="M21" s="348">
        <v>13</v>
      </c>
      <c r="N21" s="348">
        <v>88</v>
      </c>
      <c r="O21" s="269">
        <v>290</v>
      </c>
      <c r="P21" s="348">
        <v>17</v>
      </c>
      <c r="Q21" s="348">
        <v>1</v>
      </c>
      <c r="R21" s="349">
        <f>SUM(E21:Q21)</f>
        <v>1203</v>
      </c>
      <c r="S21" s="350">
        <f>R21/AC21</f>
        <v>4.0369127516778525</v>
      </c>
      <c r="T21" s="82"/>
      <c r="U21" s="272"/>
      <c r="V21" s="272"/>
      <c r="W21" s="104"/>
      <c r="AB21" s="10" t="s">
        <v>699</v>
      </c>
      <c r="AC21" s="10">
        <v>298</v>
      </c>
    </row>
    <row r="22" spans="2:31" ht="25.9" customHeight="1">
      <c r="B22" s="1040" t="s">
        <v>139</v>
      </c>
      <c r="C22" s="685"/>
      <c r="D22" s="686"/>
      <c r="E22" s="269">
        <v>0</v>
      </c>
      <c r="F22" s="269">
        <v>0</v>
      </c>
      <c r="G22" s="857">
        <v>1</v>
      </c>
      <c r="H22" s="1041"/>
      <c r="I22" s="269">
        <v>0</v>
      </c>
      <c r="J22" s="269">
        <v>1</v>
      </c>
      <c r="K22" s="351">
        <v>3</v>
      </c>
      <c r="L22" s="351">
        <v>1</v>
      </c>
      <c r="M22" s="351">
        <v>0</v>
      </c>
      <c r="N22" s="352">
        <v>0</v>
      </c>
      <c r="O22" s="352">
        <v>2</v>
      </c>
      <c r="P22" s="348">
        <v>0</v>
      </c>
      <c r="Q22" s="348">
        <v>0</v>
      </c>
      <c r="R22" s="349">
        <f>SUM(E22:Q22)</f>
        <v>8</v>
      </c>
      <c r="S22" s="350">
        <f>R22/AC21</f>
        <v>2.6845637583892617E-2</v>
      </c>
      <c r="T22" s="82"/>
      <c r="U22" s="1042"/>
      <c r="V22" s="1042"/>
      <c r="W22" s="270"/>
    </row>
    <row r="23" spans="2:31" ht="16.149999999999999" customHeight="1" thickBot="1">
      <c r="B23" s="98" t="s">
        <v>199</v>
      </c>
      <c r="C23" s="300"/>
      <c r="D23" s="300"/>
      <c r="E23" s="353">
        <v>33</v>
      </c>
      <c r="F23" s="353">
        <v>157</v>
      </c>
      <c r="G23" s="853">
        <v>62</v>
      </c>
      <c r="H23" s="1043"/>
      <c r="I23" s="353">
        <v>2</v>
      </c>
      <c r="J23" s="353">
        <v>108</v>
      </c>
      <c r="K23" s="353">
        <v>264</v>
      </c>
      <c r="L23" s="354">
        <v>174</v>
      </c>
      <c r="M23" s="354">
        <v>13</v>
      </c>
      <c r="N23" s="300">
        <v>88</v>
      </c>
      <c r="O23" s="355">
        <v>292</v>
      </c>
      <c r="P23" s="356">
        <v>17</v>
      </c>
      <c r="Q23" s="356">
        <v>1</v>
      </c>
      <c r="R23" s="349">
        <f>SUM(E23:Q23)</f>
        <v>1211</v>
      </c>
      <c r="S23" s="350">
        <f>R23/AC21</f>
        <v>4.0637583892617446</v>
      </c>
      <c r="T23" s="82"/>
      <c r="U23" s="1042"/>
      <c r="V23" s="1042"/>
      <c r="W23" s="83"/>
    </row>
    <row r="24" spans="2:31" ht="4.1500000000000004" customHeight="1" thickBot="1">
      <c r="T24" s="44"/>
      <c r="U24" s="73"/>
    </row>
    <row r="25" spans="2:31" ht="14.65" customHeight="1" thickBot="1">
      <c r="B25" s="52"/>
      <c r="O25" s="99" t="s">
        <v>249</v>
      </c>
      <c r="P25" s="100"/>
      <c r="Q25" s="1036">
        <v>1289</v>
      </c>
      <c r="R25" s="1037"/>
      <c r="S25" s="357">
        <v>4.4000000000000004</v>
      </c>
      <c r="U25" s="84"/>
    </row>
    <row r="26" spans="2:31" ht="10.15" customHeight="1"/>
    <row r="27" spans="2:31" ht="15" customHeight="1">
      <c r="B27" s="24" t="s">
        <v>694</v>
      </c>
    </row>
    <row r="28" spans="2:31" ht="15" customHeight="1">
      <c r="B28" s="10" t="s">
        <v>626</v>
      </c>
    </row>
    <row r="29" spans="2:31" ht="5.0999999999999996" customHeight="1" thickBot="1">
      <c r="B29" s="138"/>
      <c r="C29" s="138"/>
      <c r="D29" s="138"/>
      <c r="E29" s="138"/>
      <c r="F29" s="138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8"/>
      <c r="U29" s="138"/>
    </row>
    <row r="30" spans="2:31" ht="13.15" customHeight="1">
      <c r="B30" s="254"/>
      <c r="C30" s="255"/>
      <c r="D30" s="255"/>
      <c r="E30" s="255"/>
      <c r="F30" s="279" t="s">
        <v>149</v>
      </c>
      <c r="G30" s="255">
        <v>6</v>
      </c>
      <c r="H30" s="287"/>
      <c r="I30" s="255"/>
      <c r="J30" s="287"/>
      <c r="K30" s="255"/>
      <c r="L30" s="287"/>
      <c r="M30" s="255"/>
      <c r="N30" s="287"/>
      <c r="O30" s="255"/>
      <c r="P30" s="287">
        <v>7</v>
      </c>
      <c r="Q30" s="255"/>
      <c r="R30" s="287"/>
      <c r="S30" s="1030" t="s">
        <v>722</v>
      </c>
      <c r="T30" s="1030"/>
      <c r="U30" s="807" t="s">
        <v>246</v>
      </c>
      <c r="V30" s="809"/>
      <c r="W30" s="65"/>
    </row>
    <row r="31" spans="2:31" ht="10.15" customHeight="1">
      <c r="B31" s="143"/>
      <c r="C31" s="280"/>
      <c r="D31" s="280"/>
      <c r="E31" s="280"/>
      <c r="F31" s="270"/>
      <c r="G31" s="280" t="s">
        <v>354</v>
      </c>
      <c r="H31" s="268" t="s">
        <v>354</v>
      </c>
      <c r="I31" s="280" t="s">
        <v>354</v>
      </c>
      <c r="J31" s="268" t="s">
        <v>354</v>
      </c>
      <c r="K31" s="280" t="s">
        <v>354</v>
      </c>
      <c r="L31" s="268" t="s">
        <v>354</v>
      </c>
      <c r="M31" s="280" t="s">
        <v>354</v>
      </c>
      <c r="N31" s="268" t="s">
        <v>354</v>
      </c>
      <c r="O31" s="280" t="s">
        <v>354</v>
      </c>
      <c r="P31" s="268" t="s">
        <v>354</v>
      </c>
      <c r="Q31" s="280" t="s">
        <v>354</v>
      </c>
      <c r="R31" s="268" t="s">
        <v>354</v>
      </c>
      <c r="S31" s="781" t="s">
        <v>47</v>
      </c>
      <c r="T31" s="1038" t="s">
        <v>245</v>
      </c>
      <c r="U31" s="781" t="s">
        <v>47</v>
      </c>
      <c r="V31" s="1039" t="s">
        <v>245</v>
      </c>
      <c r="W31" s="65"/>
    </row>
    <row r="32" spans="2:31" ht="11.1" customHeight="1">
      <c r="B32" s="290" t="s">
        <v>150</v>
      </c>
      <c r="C32" s="256"/>
      <c r="D32" s="256"/>
      <c r="E32" s="256"/>
      <c r="F32" s="257"/>
      <c r="G32" s="280">
        <v>4</v>
      </c>
      <c r="H32" s="266">
        <v>5</v>
      </c>
      <c r="I32" s="280">
        <v>6</v>
      </c>
      <c r="J32" s="266">
        <v>7</v>
      </c>
      <c r="K32" s="280">
        <v>8</v>
      </c>
      <c r="L32" s="266">
        <v>9</v>
      </c>
      <c r="M32" s="280">
        <v>10</v>
      </c>
      <c r="N32" s="266">
        <v>11</v>
      </c>
      <c r="O32" s="280">
        <v>12</v>
      </c>
      <c r="P32" s="266">
        <v>1</v>
      </c>
      <c r="Q32" s="280">
        <v>2</v>
      </c>
      <c r="R32" s="266">
        <v>3</v>
      </c>
      <c r="S32" s="781"/>
      <c r="T32" s="1038"/>
      <c r="U32" s="781"/>
      <c r="V32" s="1039"/>
      <c r="W32" s="65"/>
    </row>
    <row r="33" spans="2:23" ht="16.149999999999999" customHeight="1">
      <c r="B33" s="1023" t="s">
        <v>260</v>
      </c>
      <c r="C33" s="661" t="s">
        <v>247</v>
      </c>
      <c r="D33" s="662"/>
      <c r="E33" s="662"/>
      <c r="F33" s="663"/>
      <c r="G33" s="339">
        <v>190</v>
      </c>
      <c r="H33" s="339">
        <v>229</v>
      </c>
      <c r="I33" s="339">
        <v>199</v>
      </c>
      <c r="J33" s="339">
        <v>208</v>
      </c>
      <c r="K33" s="339">
        <v>325</v>
      </c>
      <c r="L33" s="339">
        <v>256</v>
      </c>
      <c r="M33" s="339">
        <v>219</v>
      </c>
      <c r="N33" s="339">
        <v>202</v>
      </c>
      <c r="O33" s="339">
        <v>285</v>
      </c>
      <c r="P33" s="339">
        <v>294</v>
      </c>
      <c r="Q33" s="339">
        <v>251</v>
      </c>
      <c r="R33" s="339">
        <v>220</v>
      </c>
      <c r="S33" s="339">
        <f>SUM(G33:R33)</f>
        <v>2878</v>
      </c>
      <c r="T33" s="358">
        <f>S33/'3'!$R$8</f>
        <v>9.6577181208053684</v>
      </c>
      <c r="U33" s="339">
        <v>2462</v>
      </c>
      <c r="V33" s="359">
        <v>8.3000000000000007</v>
      </c>
    </row>
    <row r="34" spans="2:23" ht="16.149999999999999" customHeight="1">
      <c r="B34" s="1024"/>
      <c r="C34" s="661" t="s">
        <v>13</v>
      </c>
      <c r="D34" s="662"/>
      <c r="E34" s="662"/>
      <c r="F34" s="663"/>
      <c r="G34" s="339">
        <v>1450</v>
      </c>
      <c r="H34" s="339">
        <v>1656</v>
      </c>
      <c r="I34" s="339">
        <v>1405</v>
      </c>
      <c r="J34" s="339">
        <v>1551</v>
      </c>
      <c r="K34" s="339">
        <v>1466</v>
      </c>
      <c r="L34" s="339">
        <v>1521</v>
      </c>
      <c r="M34" s="339">
        <v>1591</v>
      </c>
      <c r="N34" s="339">
        <v>1399</v>
      </c>
      <c r="O34" s="339">
        <v>1203</v>
      </c>
      <c r="P34" s="339">
        <v>1572</v>
      </c>
      <c r="Q34" s="339">
        <v>1510</v>
      </c>
      <c r="R34" s="339">
        <v>1562</v>
      </c>
      <c r="S34" s="339">
        <f t="shared" ref="S34" si="0">SUM(G34:R34)</f>
        <v>17886</v>
      </c>
      <c r="T34" s="358">
        <f>S34/'3'!$R$8</f>
        <v>60.020134228187921</v>
      </c>
      <c r="U34" s="339">
        <v>16689</v>
      </c>
      <c r="V34" s="359">
        <v>56.6</v>
      </c>
    </row>
    <row r="35" spans="2:23" ht="16.149999999999999" customHeight="1">
      <c r="B35" s="1025"/>
      <c r="C35" s="1026" t="s">
        <v>50</v>
      </c>
      <c r="D35" s="685"/>
      <c r="E35" s="685"/>
      <c r="F35" s="686"/>
      <c r="G35" s="339">
        <v>1640</v>
      </c>
      <c r="H35" s="339">
        <v>1885</v>
      </c>
      <c r="I35" s="339">
        <v>1604</v>
      </c>
      <c r="J35" s="339">
        <v>1759</v>
      </c>
      <c r="K35" s="339">
        <v>1791</v>
      </c>
      <c r="L35" s="339">
        <v>1777</v>
      </c>
      <c r="M35" s="339">
        <v>1810</v>
      </c>
      <c r="N35" s="339">
        <v>1601</v>
      </c>
      <c r="O35" s="339">
        <v>1488</v>
      </c>
      <c r="P35" s="339">
        <v>1866</v>
      </c>
      <c r="Q35" s="339">
        <v>1761</v>
      </c>
      <c r="R35" s="339">
        <v>1782</v>
      </c>
      <c r="S35" s="339">
        <f>SUM(G35:R35)</f>
        <v>20764</v>
      </c>
      <c r="T35" s="358">
        <f>S35/'3'!$R$8</f>
        <v>69.677852348993284</v>
      </c>
      <c r="U35" s="339">
        <v>19151</v>
      </c>
      <c r="V35" s="359">
        <v>64.900000000000006</v>
      </c>
    </row>
    <row r="36" spans="2:23" ht="16.149999999999999" customHeight="1">
      <c r="B36" s="1023" t="s">
        <v>567</v>
      </c>
      <c r="C36" s="661" t="s">
        <v>568</v>
      </c>
      <c r="D36" s="662"/>
      <c r="E36" s="662"/>
      <c r="F36" s="663"/>
      <c r="G36" s="339">
        <v>1099</v>
      </c>
      <c r="H36" s="339">
        <v>1467</v>
      </c>
      <c r="I36" s="339">
        <v>1240</v>
      </c>
      <c r="J36" s="339">
        <v>1313</v>
      </c>
      <c r="K36" s="339">
        <v>1304</v>
      </c>
      <c r="L36" s="339">
        <v>1299</v>
      </c>
      <c r="M36" s="339">
        <v>1292</v>
      </c>
      <c r="N36" s="339">
        <v>1226</v>
      </c>
      <c r="O36" s="339">
        <v>1104</v>
      </c>
      <c r="P36" s="339">
        <v>1328</v>
      </c>
      <c r="Q36" s="339">
        <v>1416</v>
      </c>
      <c r="R36" s="339">
        <v>1377</v>
      </c>
      <c r="S36" s="339">
        <f>SUM(G36:R36)</f>
        <v>15465</v>
      </c>
      <c r="T36" s="358">
        <f>S36/'3'!$R$8</f>
        <v>51.895973154362416</v>
      </c>
      <c r="U36" s="339">
        <v>14762</v>
      </c>
      <c r="V36" s="359">
        <v>50</v>
      </c>
    </row>
    <row r="37" spans="2:23" ht="16.149999999999999" customHeight="1">
      <c r="B37" s="1024"/>
      <c r="C37" s="971" t="s">
        <v>606</v>
      </c>
      <c r="D37" s="971" t="s">
        <v>30</v>
      </c>
      <c r="E37" s="971"/>
      <c r="F37" s="971"/>
      <c r="G37" s="339">
        <v>3</v>
      </c>
      <c r="H37" s="339">
        <v>6</v>
      </c>
      <c r="I37" s="339">
        <v>1</v>
      </c>
      <c r="J37" s="339">
        <v>3</v>
      </c>
      <c r="K37" s="339">
        <v>1</v>
      </c>
      <c r="L37" s="339">
        <v>0</v>
      </c>
      <c r="M37" s="339">
        <v>0</v>
      </c>
      <c r="N37" s="339">
        <v>5</v>
      </c>
      <c r="O37" s="339">
        <v>1</v>
      </c>
      <c r="P37" s="339">
        <v>1</v>
      </c>
      <c r="Q37" s="339">
        <v>4</v>
      </c>
      <c r="R37" s="339">
        <v>4</v>
      </c>
      <c r="S37" s="339">
        <f>SUM(G37:R37)</f>
        <v>29</v>
      </c>
      <c r="T37" s="358">
        <f>S37/'3'!$R$8</f>
        <v>9.7315436241610737E-2</v>
      </c>
      <c r="U37" s="339">
        <v>26</v>
      </c>
      <c r="V37" s="359">
        <v>0.1</v>
      </c>
    </row>
    <row r="38" spans="2:23" ht="16.149999999999999" customHeight="1" thickBot="1">
      <c r="B38" s="1027"/>
      <c r="C38" s="1028"/>
      <c r="D38" s="1029" t="s">
        <v>178</v>
      </c>
      <c r="E38" s="670"/>
      <c r="F38" s="671"/>
      <c r="G38" s="333">
        <v>49</v>
      </c>
      <c r="H38" s="333">
        <v>79</v>
      </c>
      <c r="I38" s="333">
        <v>72</v>
      </c>
      <c r="J38" s="333">
        <v>57</v>
      </c>
      <c r="K38" s="333">
        <v>62</v>
      </c>
      <c r="L38" s="333">
        <v>82</v>
      </c>
      <c r="M38" s="333">
        <v>65</v>
      </c>
      <c r="N38" s="333">
        <v>45</v>
      </c>
      <c r="O38" s="333">
        <v>48</v>
      </c>
      <c r="P38" s="333">
        <v>65</v>
      </c>
      <c r="Q38" s="333">
        <v>75</v>
      </c>
      <c r="R38" s="333">
        <v>56</v>
      </c>
      <c r="S38" s="333">
        <f>SUM(G38:R38)</f>
        <v>755</v>
      </c>
      <c r="T38" s="358">
        <f>S38/'3'!$R$8</f>
        <v>2.5335570469798658</v>
      </c>
      <c r="U38" s="333">
        <v>750</v>
      </c>
      <c r="V38" s="360">
        <v>2.5</v>
      </c>
    </row>
    <row r="39" spans="2:23" ht="6.6" customHeight="1">
      <c r="G39" s="42"/>
      <c r="H39" s="297"/>
      <c r="I39" s="52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85"/>
      <c r="U39" s="297"/>
      <c r="V39" s="297"/>
    </row>
    <row r="40" spans="2:23" ht="15" customHeight="1">
      <c r="B40" s="10" t="s">
        <v>627</v>
      </c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</row>
    <row r="41" spans="2:23" ht="5.0999999999999996" customHeight="1" thickBot="1">
      <c r="B41" s="138"/>
      <c r="C41" s="138"/>
      <c r="D41" s="138"/>
      <c r="E41" s="138"/>
      <c r="F41" s="138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8"/>
      <c r="U41" s="138"/>
    </row>
    <row r="42" spans="2:23" ht="13.15" customHeight="1">
      <c r="B42" s="254"/>
      <c r="C42" s="255"/>
      <c r="D42" s="255"/>
      <c r="E42" s="255"/>
      <c r="F42" s="279" t="s">
        <v>149</v>
      </c>
      <c r="G42" s="255">
        <v>6</v>
      </c>
      <c r="H42" s="287"/>
      <c r="I42" s="255"/>
      <c r="J42" s="287"/>
      <c r="K42" s="255"/>
      <c r="L42" s="287"/>
      <c r="M42" s="255"/>
      <c r="N42" s="287"/>
      <c r="O42" s="255"/>
      <c r="P42" s="287">
        <v>7</v>
      </c>
      <c r="Q42" s="255"/>
      <c r="R42" s="287"/>
      <c r="S42" s="1030" t="s">
        <v>722</v>
      </c>
      <c r="T42" s="1030"/>
      <c r="U42" s="752" t="s">
        <v>246</v>
      </c>
      <c r="V42" s="1031"/>
      <c r="W42" s="65"/>
    </row>
    <row r="43" spans="2:23" ht="10.15" customHeight="1">
      <c r="B43" s="143"/>
      <c r="C43" s="280"/>
      <c r="D43" s="280"/>
      <c r="E43" s="280"/>
      <c r="F43" s="270"/>
      <c r="G43" s="249" t="s">
        <v>354</v>
      </c>
      <c r="H43" s="260" t="s">
        <v>354</v>
      </c>
      <c r="I43" s="249" t="s">
        <v>354</v>
      </c>
      <c r="J43" s="260" t="s">
        <v>354</v>
      </c>
      <c r="K43" s="249" t="s">
        <v>354</v>
      </c>
      <c r="L43" s="260" t="s">
        <v>354</v>
      </c>
      <c r="M43" s="249" t="s">
        <v>354</v>
      </c>
      <c r="N43" s="260" t="s">
        <v>354</v>
      </c>
      <c r="O43" s="249" t="s">
        <v>354</v>
      </c>
      <c r="P43" s="260" t="s">
        <v>354</v>
      </c>
      <c r="Q43" s="249" t="s">
        <v>354</v>
      </c>
      <c r="R43" s="260" t="s">
        <v>354</v>
      </c>
      <c r="S43" s="814" t="s">
        <v>47</v>
      </c>
      <c r="T43" s="1032" t="s">
        <v>245</v>
      </c>
      <c r="U43" s="814" t="s">
        <v>47</v>
      </c>
      <c r="V43" s="1034" t="s">
        <v>245</v>
      </c>
      <c r="W43" s="65"/>
    </row>
    <row r="44" spans="2:23" ht="11.1" customHeight="1">
      <c r="B44" s="290" t="s">
        <v>150</v>
      </c>
      <c r="C44" s="256"/>
      <c r="D44" s="256"/>
      <c r="E44" s="256"/>
      <c r="F44" s="257"/>
      <c r="G44" s="249">
        <v>4</v>
      </c>
      <c r="H44" s="261">
        <v>5</v>
      </c>
      <c r="I44" s="249">
        <v>6</v>
      </c>
      <c r="J44" s="261">
        <v>7</v>
      </c>
      <c r="K44" s="249">
        <v>8</v>
      </c>
      <c r="L44" s="261">
        <v>9</v>
      </c>
      <c r="M44" s="249">
        <v>10</v>
      </c>
      <c r="N44" s="261">
        <v>11</v>
      </c>
      <c r="O44" s="249">
        <v>12</v>
      </c>
      <c r="P44" s="261">
        <v>1</v>
      </c>
      <c r="Q44" s="249">
        <v>2</v>
      </c>
      <c r="R44" s="261">
        <v>3</v>
      </c>
      <c r="S44" s="816"/>
      <c r="T44" s="1033"/>
      <c r="U44" s="816"/>
      <c r="V44" s="1035"/>
      <c r="W44" s="65"/>
    </row>
    <row r="45" spans="2:23" ht="18" customHeight="1">
      <c r="B45" s="1023" t="s">
        <v>569</v>
      </c>
      <c r="C45" s="661" t="s">
        <v>247</v>
      </c>
      <c r="D45" s="662"/>
      <c r="E45" s="662"/>
      <c r="F45" s="663"/>
      <c r="G45" s="339">
        <v>38</v>
      </c>
      <c r="H45" s="339">
        <v>39</v>
      </c>
      <c r="I45" s="339">
        <v>23</v>
      </c>
      <c r="J45" s="339">
        <v>26</v>
      </c>
      <c r="K45" s="339">
        <v>36</v>
      </c>
      <c r="L45" s="339">
        <v>35</v>
      </c>
      <c r="M45" s="339">
        <v>49</v>
      </c>
      <c r="N45" s="339">
        <v>11</v>
      </c>
      <c r="O45" s="339">
        <v>27</v>
      </c>
      <c r="P45" s="339">
        <v>14</v>
      </c>
      <c r="Q45" s="339">
        <v>13</v>
      </c>
      <c r="R45" s="339">
        <v>18</v>
      </c>
      <c r="S45" s="339">
        <f t="shared" ref="S45:S47" si="1">SUM(G45:R45)</f>
        <v>329</v>
      </c>
      <c r="T45" s="358">
        <f>S45/'3'!$R$8</f>
        <v>1.1040268456375839</v>
      </c>
      <c r="U45" s="339">
        <v>301</v>
      </c>
      <c r="V45" s="359">
        <v>1</v>
      </c>
    </row>
    <row r="46" spans="2:23" ht="18" customHeight="1">
      <c r="B46" s="1024"/>
      <c r="C46" s="661" t="s">
        <v>13</v>
      </c>
      <c r="D46" s="662"/>
      <c r="E46" s="662"/>
      <c r="F46" s="663"/>
      <c r="G46" s="339">
        <v>991</v>
      </c>
      <c r="H46" s="339">
        <v>1153</v>
      </c>
      <c r="I46" s="339">
        <v>1095</v>
      </c>
      <c r="J46" s="339">
        <v>1010</v>
      </c>
      <c r="K46" s="339">
        <v>944</v>
      </c>
      <c r="L46" s="339">
        <v>1002</v>
      </c>
      <c r="M46" s="339">
        <v>1061</v>
      </c>
      <c r="N46" s="339">
        <v>998</v>
      </c>
      <c r="O46" s="339">
        <v>1037</v>
      </c>
      <c r="P46" s="339">
        <v>926</v>
      </c>
      <c r="Q46" s="339">
        <v>991</v>
      </c>
      <c r="R46" s="339">
        <v>998</v>
      </c>
      <c r="S46" s="339">
        <f t="shared" si="1"/>
        <v>12206</v>
      </c>
      <c r="T46" s="358">
        <f>S46/'3'!$R$8</f>
        <v>40.959731543624159</v>
      </c>
      <c r="U46" s="339">
        <v>8457</v>
      </c>
      <c r="V46" s="359">
        <v>28.7</v>
      </c>
    </row>
    <row r="47" spans="2:23" ht="18" customHeight="1">
      <c r="B47" s="1025"/>
      <c r="C47" s="1026" t="s">
        <v>50</v>
      </c>
      <c r="D47" s="685"/>
      <c r="E47" s="685"/>
      <c r="F47" s="686"/>
      <c r="G47" s="339">
        <v>1029</v>
      </c>
      <c r="H47" s="339">
        <v>1192</v>
      </c>
      <c r="I47" s="339">
        <v>1118</v>
      </c>
      <c r="J47" s="339">
        <v>1036</v>
      </c>
      <c r="K47" s="339">
        <v>980</v>
      </c>
      <c r="L47" s="339">
        <v>1037</v>
      </c>
      <c r="M47" s="339">
        <v>1110</v>
      </c>
      <c r="N47" s="339">
        <v>1009</v>
      </c>
      <c r="O47" s="339">
        <v>1064</v>
      </c>
      <c r="P47" s="339">
        <v>940</v>
      </c>
      <c r="Q47" s="339">
        <v>1004</v>
      </c>
      <c r="R47" s="339">
        <v>1016</v>
      </c>
      <c r="S47" s="339">
        <f t="shared" si="1"/>
        <v>12535</v>
      </c>
      <c r="T47" s="358">
        <f>S47/'3'!$R$8</f>
        <v>42.063758389261743</v>
      </c>
      <c r="U47" s="339">
        <v>8758</v>
      </c>
      <c r="V47" s="359">
        <v>29.7</v>
      </c>
    </row>
    <row r="48" spans="2:23" ht="36" customHeight="1" thickBot="1">
      <c r="B48" s="669" t="s">
        <v>568</v>
      </c>
      <c r="C48" s="670"/>
      <c r="D48" s="670"/>
      <c r="E48" s="670"/>
      <c r="F48" s="671"/>
      <c r="G48" s="333">
        <v>894</v>
      </c>
      <c r="H48" s="333">
        <v>1090</v>
      </c>
      <c r="I48" s="333">
        <v>1119</v>
      </c>
      <c r="J48" s="333">
        <v>913</v>
      </c>
      <c r="K48" s="333">
        <v>909</v>
      </c>
      <c r="L48" s="333">
        <v>951</v>
      </c>
      <c r="M48" s="333">
        <v>1013</v>
      </c>
      <c r="N48" s="333">
        <v>962</v>
      </c>
      <c r="O48" s="333">
        <v>1007</v>
      </c>
      <c r="P48" s="333">
        <v>875</v>
      </c>
      <c r="Q48" s="333">
        <v>873</v>
      </c>
      <c r="R48" s="333">
        <v>1057</v>
      </c>
      <c r="S48" s="333">
        <f>SUM(G48:R48)</f>
        <v>11663</v>
      </c>
      <c r="T48" s="361">
        <f>S48/'3'!$R$8</f>
        <v>39.13758389261745</v>
      </c>
      <c r="U48" s="333">
        <v>8039</v>
      </c>
      <c r="V48" s="360">
        <v>27.3</v>
      </c>
    </row>
    <row r="49" spans="2:23" ht="15" customHeight="1">
      <c r="T49" s="117"/>
    </row>
    <row r="50" spans="2:23" ht="18.600000000000001" customHeight="1"/>
    <row r="51" spans="2:23" ht="15.6" customHeight="1"/>
    <row r="52" spans="2:23" ht="16.149999999999999" customHeight="1">
      <c r="W52" s="73"/>
    </row>
    <row r="53" spans="2:23" ht="16.149999999999999" customHeight="1">
      <c r="W53" s="73"/>
    </row>
    <row r="54" spans="2:23" ht="16.149999999999999" customHeight="1">
      <c r="J54" s="73"/>
      <c r="K54" s="73"/>
      <c r="L54" s="73"/>
      <c r="M54" s="73"/>
      <c r="N54" s="73"/>
      <c r="O54" s="73"/>
      <c r="P54" s="73"/>
      <c r="Q54" s="73"/>
      <c r="R54" s="73"/>
    </row>
    <row r="55" spans="2:23" ht="16.149999999999999" customHeight="1">
      <c r="J55" s="73"/>
      <c r="K55" s="73"/>
      <c r="L55" s="73"/>
      <c r="M55" s="73"/>
      <c r="N55" s="73"/>
      <c r="O55" s="73"/>
      <c r="P55" s="73"/>
      <c r="Q55" s="73"/>
      <c r="R55" s="73"/>
    </row>
    <row r="56" spans="2:23" ht="16.149999999999999" customHeight="1">
      <c r="J56" s="73"/>
      <c r="K56" s="73"/>
      <c r="L56" s="73"/>
      <c r="M56" s="73"/>
      <c r="N56" s="73"/>
      <c r="O56" s="73"/>
      <c r="P56" s="73"/>
      <c r="Q56" s="73"/>
      <c r="R56" s="73"/>
    </row>
    <row r="57" spans="2:23" ht="16.149999999999999" customHeight="1">
      <c r="J57" s="73"/>
      <c r="K57" s="73"/>
      <c r="L57" s="73"/>
      <c r="M57" s="73"/>
      <c r="N57" s="73"/>
      <c r="O57" s="73"/>
      <c r="P57" s="73"/>
      <c r="Q57" s="73"/>
      <c r="R57" s="73"/>
    </row>
    <row r="58" spans="2:23" ht="16.149999999999999" customHeight="1">
      <c r="J58" s="73"/>
      <c r="K58" s="73"/>
      <c r="L58" s="73"/>
      <c r="M58" s="73"/>
      <c r="N58" s="73"/>
      <c r="O58" s="73"/>
      <c r="P58" s="73"/>
      <c r="Q58" s="73"/>
      <c r="R58" s="73"/>
    </row>
    <row r="59" spans="2:23" ht="16.149999999999999" customHeight="1"/>
    <row r="60" spans="2:23" ht="16.149999999999999" customHeight="1"/>
    <row r="61" spans="2:23" ht="16.149999999999999" customHeight="1">
      <c r="B61" s="73"/>
      <c r="C61" s="73"/>
      <c r="D61" s="73"/>
      <c r="E61" s="73"/>
    </row>
    <row r="62" spans="2:23" ht="16.149999999999999" customHeight="1">
      <c r="B62" s="73"/>
      <c r="C62" s="73"/>
      <c r="D62" s="73"/>
      <c r="E62" s="73"/>
    </row>
    <row r="63" spans="2:23" ht="16.149999999999999" customHeight="1"/>
    <row r="64" spans="2:23" ht="16.149999999999999" customHeight="1"/>
    <row r="65" ht="16.149999999999999" customHeight="1"/>
    <row r="66" ht="16.149999999999999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mergeCells count="72">
    <mergeCell ref="L6:O6"/>
    <mergeCell ref="P6:S6"/>
    <mergeCell ref="L7:L9"/>
    <mergeCell ref="M7:M9"/>
    <mergeCell ref="N7:N9"/>
    <mergeCell ref="P7:P9"/>
    <mergeCell ref="Q7:Q9"/>
    <mergeCell ref="S7:S9"/>
    <mergeCell ref="B12:H12"/>
    <mergeCell ref="I12:J12"/>
    <mergeCell ref="B6:H9"/>
    <mergeCell ref="I6:J9"/>
    <mergeCell ref="K6:K9"/>
    <mergeCell ref="B10:H10"/>
    <mergeCell ref="I10:J10"/>
    <mergeCell ref="B11:H11"/>
    <mergeCell ref="I11:J11"/>
    <mergeCell ref="B13:H13"/>
    <mergeCell ref="I13:J13"/>
    <mergeCell ref="B14:H14"/>
    <mergeCell ref="I14:J14"/>
    <mergeCell ref="B19:D20"/>
    <mergeCell ref="E19:E20"/>
    <mergeCell ref="F19:F20"/>
    <mergeCell ref="G19:H20"/>
    <mergeCell ref="I19:I20"/>
    <mergeCell ref="J19:J20"/>
    <mergeCell ref="K19:K20"/>
    <mergeCell ref="L19:L20"/>
    <mergeCell ref="M19:M20"/>
    <mergeCell ref="N19:N20"/>
    <mergeCell ref="O19:O20"/>
    <mergeCell ref="P19:P20"/>
    <mergeCell ref="G23:H23"/>
    <mergeCell ref="U23:V23"/>
    <mergeCell ref="Q19:Q20"/>
    <mergeCell ref="R19:R20"/>
    <mergeCell ref="S19:S20"/>
    <mergeCell ref="U19:U20"/>
    <mergeCell ref="V19:W20"/>
    <mergeCell ref="B21:D21"/>
    <mergeCell ref="G21:H21"/>
    <mergeCell ref="B22:D22"/>
    <mergeCell ref="G22:H22"/>
    <mergeCell ref="U22:V22"/>
    <mergeCell ref="Q25:R25"/>
    <mergeCell ref="S30:T30"/>
    <mergeCell ref="U30:V30"/>
    <mergeCell ref="S31:S32"/>
    <mergeCell ref="T31:T32"/>
    <mergeCell ref="U31:U32"/>
    <mergeCell ref="V31:V32"/>
    <mergeCell ref="B33:B35"/>
    <mergeCell ref="C33:F33"/>
    <mergeCell ref="C34:F34"/>
    <mergeCell ref="C35:F35"/>
    <mergeCell ref="B36:B38"/>
    <mergeCell ref="C36:F36"/>
    <mergeCell ref="C37:C38"/>
    <mergeCell ref="D37:F37"/>
    <mergeCell ref="D38:F38"/>
    <mergeCell ref="S42:T42"/>
    <mergeCell ref="U42:V42"/>
    <mergeCell ref="S43:S44"/>
    <mergeCell ref="T43:T44"/>
    <mergeCell ref="U43:U44"/>
    <mergeCell ref="V43:V44"/>
    <mergeCell ref="B45:B47"/>
    <mergeCell ref="C45:F45"/>
    <mergeCell ref="C46:F46"/>
    <mergeCell ref="C47:F47"/>
    <mergeCell ref="B48:F48"/>
  </mergeCells>
  <phoneticPr fontId="2"/>
  <pageMargins left="0.43307086614173229" right="0.39370078740157483" top="0.59055118110236227" bottom="0.31496062992125984" header="0.51181102362204722" footer="0.23622047244094491"/>
  <pageSetup paperSize="9" scale="8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Q96"/>
  <sheetViews>
    <sheetView view="pageBreakPreview" topLeftCell="N11" zoomScaleNormal="70" zoomScaleSheetLayoutView="100" workbookViewId="0">
      <selection activeCell="CB27" sqref="CB27"/>
    </sheetView>
  </sheetViews>
  <sheetFormatPr defaultColWidth="9" defaultRowHeight="13.5"/>
  <cols>
    <col min="1" max="1" width="2.625" style="297" customWidth="1"/>
    <col min="2" max="3" width="2.75" style="297" customWidth="1"/>
    <col min="4" max="7" width="2.5" style="297" customWidth="1"/>
    <col min="8" max="31" width="3" style="297" customWidth="1"/>
    <col min="32" max="34" width="2.625" style="297" customWidth="1"/>
    <col min="35" max="38" width="2.625" style="40" customWidth="1"/>
    <col min="39" max="39" width="5.875" style="297" hidden="1" customWidth="1"/>
    <col min="40" max="40" width="13.875" style="297" hidden="1" customWidth="1"/>
    <col min="41" max="41" width="5.5" style="297" hidden="1" customWidth="1"/>
    <col min="42" max="54" width="4.5" style="297" hidden="1" customWidth="1"/>
    <col min="55" max="55" width="3.25" style="297" hidden="1" customWidth="1"/>
    <col min="56" max="56" width="3.875" style="297" hidden="1" customWidth="1"/>
    <col min="57" max="57" width="3.125" style="297" hidden="1" customWidth="1"/>
    <col min="58" max="58" width="4.25" style="297" hidden="1" customWidth="1"/>
    <col min="59" max="59" width="2.75" style="297" hidden="1" customWidth="1"/>
    <col min="60" max="60" width="5.75" style="297" hidden="1" customWidth="1"/>
    <col min="61" max="61" width="2.75" style="297" hidden="1" customWidth="1"/>
    <col min="62" max="62" width="4.625" style="297" hidden="1" customWidth="1"/>
    <col min="63" max="63" width="6.125" style="297" hidden="1" customWidth="1"/>
    <col min="64" max="64" width="5" style="297" hidden="1" customWidth="1"/>
    <col min="65" max="65" width="0.375" style="297" hidden="1" customWidth="1"/>
    <col min="66" max="66" width="6.5" style="297" hidden="1" customWidth="1"/>
    <col min="67" max="67" width="3.625" style="297" hidden="1" customWidth="1"/>
    <col min="68" max="68" width="4.5" style="297" hidden="1" customWidth="1"/>
    <col min="69" max="69" width="5.75" style="297" hidden="1" customWidth="1"/>
    <col min="70" max="70" width="0" style="297" hidden="1" customWidth="1"/>
    <col min="71" max="16384" width="9" style="297"/>
  </cols>
  <sheetData>
    <row r="2" spans="2:69" ht="15" customHeight="1" thickBot="1">
      <c r="B2" s="15" t="s">
        <v>621</v>
      </c>
      <c r="N2" s="1159" t="s">
        <v>373</v>
      </c>
      <c r="O2" s="1160"/>
      <c r="P2" s="1160"/>
      <c r="Q2" s="1160"/>
      <c r="R2" s="1160"/>
      <c r="S2" s="1160"/>
      <c r="T2" s="1160"/>
      <c r="U2" s="1160"/>
      <c r="V2" s="1160"/>
      <c r="W2" s="1160"/>
      <c r="X2" s="1160"/>
      <c r="Y2" s="1160"/>
      <c r="Z2" s="1160"/>
      <c r="AA2" s="1160"/>
      <c r="AB2" s="1160"/>
      <c r="AC2" s="1160"/>
      <c r="AD2" s="1160"/>
      <c r="AE2" s="1160"/>
      <c r="AF2" s="1160"/>
      <c r="AG2" s="1160"/>
      <c r="AH2" s="1160"/>
      <c r="AI2" s="1160"/>
      <c r="AO2" s="297" t="s">
        <v>663</v>
      </c>
    </row>
    <row r="3" spans="2:69" ht="13.15" customHeight="1">
      <c r="B3" s="1129" t="s">
        <v>149</v>
      </c>
      <c r="C3" s="1130"/>
      <c r="D3" s="1130"/>
      <c r="E3" s="1130"/>
      <c r="F3" s="1130"/>
      <c r="G3" s="1131"/>
      <c r="H3" s="753">
        <v>6</v>
      </c>
      <c r="I3" s="741"/>
      <c r="J3" s="753"/>
      <c r="K3" s="741"/>
      <c r="L3" s="232"/>
      <c r="M3" s="233"/>
      <c r="N3" s="85"/>
      <c r="O3" s="85"/>
      <c r="P3" s="232"/>
      <c r="Q3" s="233"/>
      <c r="R3" s="85"/>
      <c r="S3" s="85"/>
      <c r="T3" s="232"/>
      <c r="U3" s="233"/>
      <c r="V3" s="85"/>
      <c r="W3" s="85"/>
      <c r="X3" s="232"/>
      <c r="Y3" s="233"/>
      <c r="Z3" s="753">
        <v>7</v>
      </c>
      <c r="AA3" s="741"/>
      <c r="AB3" s="232"/>
      <c r="AC3" s="233"/>
      <c r="AD3" s="85"/>
      <c r="AE3" s="233"/>
      <c r="AF3" s="753" t="s">
        <v>238</v>
      </c>
      <c r="AG3" s="740"/>
      <c r="AH3" s="740"/>
      <c r="AI3" s="1132"/>
      <c r="AP3" s="753">
        <v>6</v>
      </c>
      <c r="AQ3" s="741"/>
      <c r="AR3" s="753"/>
      <c r="AS3" s="741"/>
      <c r="AT3" s="232"/>
      <c r="AU3" s="233"/>
      <c r="AV3" s="85"/>
      <c r="AW3" s="85"/>
      <c r="AX3" s="232"/>
      <c r="AY3" s="233"/>
      <c r="AZ3" s="85"/>
      <c r="BA3" s="85"/>
      <c r="BB3" s="232"/>
      <c r="BC3" s="233"/>
      <c r="BD3" s="85"/>
      <c r="BE3" s="85"/>
      <c r="BF3" s="232"/>
      <c r="BG3" s="233"/>
      <c r="BH3" s="753">
        <v>7</v>
      </c>
      <c r="BI3" s="741"/>
      <c r="BJ3" s="232"/>
      <c r="BK3" s="233"/>
      <c r="BL3" s="85"/>
      <c r="BM3" s="233"/>
      <c r="BN3" s="753" t="s">
        <v>238</v>
      </c>
      <c r="BO3" s="740"/>
      <c r="BP3" s="1080"/>
      <c r="BQ3" s="1081"/>
    </row>
    <row r="4" spans="2:69" ht="8.1" customHeight="1">
      <c r="B4" s="149"/>
      <c r="C4" s="265"/>
      <c r="D4" s="265"/>
      <c r="E4" s="265"/>
      <c r="F4" s="265"/>
      <c r="G4" s="234"/>
      <c r="H4" s="1078" t="s">
        <v>354</v>
      </c>
      <c r="I4" s="1079"/>
      <c r="J4" s="235"/>
      <c r="K4" s="265"/>
      <c r="L4" s="235"/>
      <c r="M4" s="234"/>
      <c r="N4" s="265"/>
      <c r="O4" s="265"/>
      <c r="P4" s="235"/>
      <c r="Q4" s="234"/>
      <c r="R4" s="265"/>
      <c r="S4" s="265"/>
      <c r="T4" s="235"/>
      <c r="U4" s="234"/>
      <c r="V4" s="265"/>
      <c r="W4" s="265"/>
      <c r="X4" s="235"/>
      <c r="Y4" s="234"/>
      <c r="Z4" s="1078" t="s">
        <v>354</v>
      </c>
      <c r="AA4" s="1079"/>
      <c r="AB4" s="235"/>
      <c r="AC4" s="234"/>
      <c r="AD4" s="265"/>
      <c r="AE4" s="234"/>
      <c r="AF4" s="1078"/>
      <c r="AG4" s="532"/>
      <c r="AH4" s="532"/>
      <c r="AI4" s="1133"/>
      <c r="AP4" s="1078" t="s">
        <v>354</v>
      </c>
      <c r="AQ4" s="1079"/>
      <c r="AR4" s="235"/>
      <c r="AS4" s="265"/>
      <c r="AT4" s="235"/>
      <c r="AU4" s="234"/>
      <c r="AV4" s="265"/>
      <c r="AW4" s="265"/>
      <c r="AX4" s="235"/>
      <c r="AY4" s="234"/>
      <c r="AZ4" s="265"/>
      <c r="BA4" s="265"/>
      <c r="BB4" s="235"/>
      <c r="BC4" s="234"/>
      <c r="BD4" s="265"/>
      <c r="BE4" s="265"/>
      <c r="BF4" s="235"/>
      <c r="BG4" s="234"/>
      <c r="BH4" s="1078" t="s">
        <v>354</v>
      </c>
      <c r="BI4" s="1079"/>
      <c r="BJ4" s="235"/>
      <c r="BK4" s="234"/>
      <c r="BL4" s="265"/>
      <c r="BM4" s="234"/>
      <c r="BN4" s="1078"/>
      <c r="BO4" s="532"/>
      <c r="BP4" s="1082"/>
      <c r="BQ4" s="1083"/>
    </row>
    <row r="5" spans="2:69" ht="12" customHeight="1">
      <c r="B5" s="1107" t="s">
        <v>150</v>
      </c>
      <c r="C5" s="1108"/>
      <c r="D5" s="1108"/>
      <c r="E5" s="1108"/>
      <c r="F5" s="1108"/>
      <c r="G5" s="1109"/>
      <c r="H5" s="754">
        <v>4</v>
      </c>
      <c r="I5" s="744"/>
      <c r="J5" s="754">
        <v>5</v>
      </c>
      <c r="K5" s="744"/>
      <c r="L5" s="754">
        <v>6</v>
      </c>
      <c r="M5" s="744"/>
      <c r="N5" s="754">
        <v>7</v>
      </c>
      <c r="O5" s="744"/>
      <c r="P5" s="754">
        <v>8</v>
      </c>
      <c r="Q5" s="744"/>
      <c r="R5" s="754">
        <v>9</v>
      </c>
      <c r="S5" s="744"/>
      <c r="T5" s="754">
        <v>10</v>
      </c>
      <c r="U5" s="744"/>
      <c r="V5" s="754">
        <v>11</v>
      </c>
      <c r="W5" s="744"/>
      <c r="X5" s="754">
        <v>12</v>
      </c>
      <c r="Y5" s="744"/>
      <c r="Z5" s="754">
        <v>1</v>
      </c>
      <c r="AA5" s="744"/>
      <c r="AB5" s="754">
        <v>2</v>
      </c>
      <c r="AC5" s="744"/>
      <c r="AD5" s="754">
        <v>3</v>
      </c>
      <c r="AE5" s="744"/>
      <c r="AF5" s="754"/>
      <c r="AG5" s="743"/>
      <c r="AH5" s="743"/>
      <c r="AI5" s="1134"/>
      <c r="AP5" s="1078">
        <v>4</v>
      </c>
      <c r="AQ5" s="1079"/>
      <c r="AR5" s="1078">
        <v>5</v>
      </c>
      <c r="AS5" s="1079"/>
      <c r="AT5" s="1078">
        <v>6</v>
      </c>
      <c r="AU5" s="1079"/>
      <c r="AV5" s="1078">
        <v>7</v>
      </c>
      <c r="AW5" s="1079"/>
      <c r="AX5" s="1078">
        <v>8</v>
      </c>
      <c r="AY5" s="1079"/>
      <c r="AZ5" s="1078">
        <v>9</v>
      </c>
      <c r="BA5" s="1079"/>
      <c r="BB5" s="1078">
        <v>10</v>
      </c>
      <c r="BC5" s="1079"/>
      <c r="BD5" s="1078">
        <v>11</v>
      </c>
      <c r="BE5" s="1079"/>
      <c r="BF5" s="1078">
        <v>12</v>
      </c>
      <c r="BG5" s="1079"/>
      <c r="BH5" s="1078">
        <v>1</v>
      </c>
      <c r="BI5" s="1079"/>
      <c r="BJ5" s="1078">
        <v>2</v>
      </c>
      <c r="BK5" s="1079"/>
      <c r="BL5" s="1078">
        <v>3</v>
      </c>
      <c r="BM5" s="1079"/>
      <c r="BN5" s="1078"/>
      <c r="BO5" s="532"/>
      <c r="BP5" s="1082"/>
      <c r="BQ5" s="1083"/>
    </row>
    <row r="6" spans="2:69" ht="12" customHeight="1">
      <c r="B6" s="1167" t="s">
        <v>563</v>
      </c>
      <c r="C6" s="1168"/>
      <c r="D6" s="1168"/>
      <c r="E6" s="1168"/>
      <c r="F6" s="1168"/>
      <c r="G6" s="1169"/>
      <c r="H6" s="1120">
        <v>430</v>
      </c>
      <c r="I6" s="1121"/>
      <c r="J6" s="1120">
        <v>560</v>
      </c>
      <c r="K6" s="1121"/>
      <c r="L6" s="1120">
        <v>567</v>
      </c>
      <c r="M6" s="1121"/>
      <c r="N6" s="1120">
        <v>578</v>
      </c>
      <c r="O6" s="1121"/>
      <c r="P6" s="1120">
        <v>582</v>
      </c>
      <c r="Q6" s="1121"/>
      <c r="R6" s="1120">
        <v>556</v>
      </c>
      <c r="S6" s="1121"/>
      <c r="T6" s="1120">
        <v>584</v>
      </c>
      <c r="U6" s="1121"/>
      <c r="V6" s="1120">
        <v>546</v>
      </c>
      <c r="W6" s="1121"/>
      <c r="X6" s="1120">
        <v>541</v>
      </c>
      <c r="Y6" s="1121"/>
      <c r="Z6" s="1120">
        <v>537</v>
      </c>
      <c r="AA6" s="1121"/>
      <c r="AB6" s="1120">
        <v>542</v>
      </c>
      <c r="AC6" s="1121"/>
      <c r="AD6" s="1120">
        <v>505</v>
      </c>
      <c r="AE6" s="1121"/>
      <c r="AF6" s="1101">
        <f>SUM(H6:AE7)</f>
        <v>6528</v>
      </c>
      <c r="AG6" s="1102"/>
      <c r="AH6" s="1102"/>
      <c r="AI6" s="1124"/>
      <c r="AM6" s="249"/>
      <c r="AP6" s="942">
        <f>'3'!F8</f>
        <v>19</v>
      </c>
      <c r="AQ6" s="716"/>
      <c r="AR6" s="942">
        <v>27</v>
      </c>
      <c r="AS6" s="716"/>
      <c r="AT6" s="942">
        <f>'3'!H8</f>
        <v>25</v>
      </c>
      <c r="AU6" s="716"/>
      <c r="AV6" s="942">
        <f>'3'!I8</f>
        <v>26</v>
      </c>
      <c r="AW6" s="716"/>
      <c r="AX6" s="942">
        <v>27</v>
      </c>
      <c r="AY6" s="716"/>
      <c r="AZ6" s="942">
        <v>26</v>
      </c>
      <c r="BA6" s="716"/>
      <c r="BB6" s="942">
        <v>27</v>
      </c>
      <c r="BC6" s="716"/>
      <c r="BD6" s="942">
        <v>26</v>
      </c>
      <c r="BE6" s="716"/>
      <c r="BF6" s="942">
        <v>23</v>
      </c>
      <c r="BG6" s="716"/>
      <c r="BH6" s="942">
        <v>23</v>
      </c>
      <c r="BI6" s="716"/>
      <c r="BJ6" s="942">
        <v>24</v>
      </c>
      <c r="BK6" s="716"/>
      <c r="BL6" s="942">
        <v>25</v>
      </c>
      <c r="BM6" s="716"/>
      <c r="BN6" s="716">
        <f>SUM(AP6:BM6)</f>
        <v>298</v>
      </c>
      <c r="BO6" s="716"/>
      <c r="BP6" s="304"/>
      <c r="BQ6" s="301"/>
    </row>
    <row r="7" spans="2:69" ht="12" customHeight="1">
      <c r="B7" s="1170"/>
      <c r="C7" s="1171"/>
      <c r="D7" s="1171"/>
      <c r="E7" s="1171"/>
      <c r="F7" s="1171"/>
      <c r="G7" s="1172"/>
      <c r="H7" s="1122"/>
      <c r="I7" s="1123"/>
      <c r="J7" s="1122"/>
      <c r="K7" s="1123"/>
      <c r="L7" s="1122"/>
      <c r="M7" s="1123"/>
      <c r="N7" s="1122"/>
      <c r="O7" s="1123"/>
      <c r="P7" s="1122"/>
      <c r="Q7" s="1123"/>
      <c r="R7" s="1122"/>
      <c r="S7" s="1123"/>
      <c r="T7" s="1122"/>
      <c r="U7" s="1123"/>
      <c r="V7" s="1122"/>
      <c r="W7" s="1123"/>
      <c r="X7" s="1122"/>
      <c r="Y7" s="1123"/>
      <c r="Z7" s="1122"/>
      <c r="AA7" s="1123"/>
      <c r="AB7" s="1122"/>
      <c r="AC7" s="1123"/>
      <c r="AD7" s="1122"/>
      <c r="AE7" s="1123"/>
      <c r="AF7" s="1125">
        <f t="shared" ref="AF7" si="0">SUM(H7:AE7)</f>
        <v>0</v>
      </c>
      <c r="AG7" s="1126"/>
      <c r="AH7" s="1126"/>
      <c r="AI7" s="1127"/>
      <c r="AM7" s="249"/>
    </row>
    <row r="8" spans="2:69" ht="23.45" customHeight="1">
      <c r="B8" s="755" t="s">
        <v>564</v>
      </c>
      <c r="C8" s="1173"/>
      <c r="D8" s="238" t="s">
        <v>622</v>
      </c>
      <c r="E8" s="238"/>
      <c r="F8" s="238"/>
      <c r="G8" s="239"/>
      <c r="H8" s="1117">
        <v>1526</v>
      </c>
      <c r="I8" s="1128"/>
      <c r="J8" s="1117">
        <v>1979</v>
      </c>
      <c r="K8" s="1128"/>
      <c r="L8" s="1117">
        <v>1917</v>
      </c>
      <c r="M8" s="1128"/>
      <c r="N8" s="1117">
        <v>1977</v>
      </c>
      <c r="O8" s="1128"/>
      <c r="P8" s="1117">
        <v>2084</v>
      </c>
      <c r="Q8" s="1128"/>
      <c r="R8" s="1117">
        <v>1973</v>
      </c>
      <c r="S8" s="1128"/>
      <c r="T8" s="1117">
        <v>1919</v>
      </c>
      <c r="U8" s="1128"/>
      <c r="V8" s="1117">
        <v>1957</v>
      </c>
      <c r="W8" s="1128"/>
      <c r="X8" s="1117">
        <v>1969</v>
      </c>
      <c r="Y8" s="1128"/>
      <c r="Z8" s="1117">
        <v>1949</v>
      </c>
      <c r="AA8" s="1128"/>
      <c r="AB8" s="1117">
        <v>1898</v>
      </c>
      <c r="AC8" s="1128"/>
      <c r="AD8" s="1117">
        <v>1924</v>
      </c>
      <c r="AE8" s="1128"/>
      <c r="AF8" s="1117">
        <f>SUM(H8:AE8)</f>
        <v>23072</v>
      </c>
      <c r="AG8" s="1118"/>
      <c r="AH8" s="1118"/>
      <c r="AI8" s="1119"/>
      <c r="AM8" s="249"/>
      <c r="AO8" s="265"/>
      <c r="AP8" s="265"/>
      <c r="AQ8" s="265"/>
      <c r="AR8" s="532"/>
      <c r="AS8" s="532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532"/>
      <c r="BI8" s="532"/>
      <c r="BJ8" s="265"/>
      <c r="BK8" s="265"/>
      <c r="BL8" s="265"/>
      <c r="BM8" s="265"/>
      <c r="BN8" s="532"/>
      <c r="BO8" s="532"/>
      <c r="BP8" s="1082"/>
      <c r="BQ8" s="1082"/>
    </row>
    <row r="9" spans="2:69" ht="23.45" customHeight="1" thickBot="1">
      <c r="B9" s="756"/>
      <c r="C9" s="1174"/>
      <c r="D9" s="1135" t="s">
        <v>355</v>
      </c>
      <c r="E9" s="1135"/>
      <c r="F9" s="1135"/>
      <c r="G9" s="1136"/>
      <c r="H9" s="1100">
        <f>H8/AP6</f>
        <v>80.315789473684205</v>
      </c>
      <c r="I9" s="1100"/>
      <c r="J9" s="1100">
        <f>J8/AR6</f>
        <v>73.296296296296291</v>
      </c>
      <c r="K9" s="1100"/>
      <c r="L9" s="1100">
        <f>L8/AT6</f>
        <v>76.680000000000007</v>
      </c>
      <c r="M9" s="1100"/>
      <c r="N9" s="1100">
        <f>N8/AV6</f>
        <v>76.038461538461533</v>
      </c>
      <c r="O9" s="1100"/>
      <c r="P9" s="1100">
        <f>P8/AX6</f>
        <v>77.18518518518519</v>
      </c>
      <c r="Q9" s="1100"/>
      <c r="R9" s="1100">
        <f>R8/AZ6</f>
        <v>75.884615384615387</v>
      </c>
      <c r="S9" s="1100"/>
      <c r="T9" s="1100">
        <f>T8/BB6</f>
        <v>71.074074074074076</v>
      </c>
      <c r="U9" s="1100"/>
      <c r="V9" s="1100">
        <f>V8/BD6</f>
        <v>75.269230769230774</v>
      </c>
      <c r="W9" s="1100"/>
      <c r="X9" s="1100">
        <f>X8/BF6</f>
        <v>85.608695652173907</v>
      </c>
      <c r="Y9" s="1100"/>
      <c r="Z9" s="1100">
        <f>Z8/BH6</f>
        <v>84.739130434782609</v>
      </c>
      <c r="AA9" s="1100"/>
      <c r="AB9" s="1100">
        <f>AB8/BJ6</f>
        <v>79.083333333333329</v>
      </c>
      <c r="AC9" s="1100"/>
      <c r="AD9" s="1100">
        <f>AD8/BL6</f>
        <v>76.959999999999994</v>
      </c>
      <c r="AE9" s="1100"/>
      <c r="AF9" s="789">
        <f>AF8/BN6</f>
        <v>77.422818791946312</v>
      </c>
      <c r="AG9" s="1110"/>
      <c r="AH9" s="1111" t="e">
        <v>#DIV/0!</v>
      </c>
      <c r="AI9" s="1112"/>
      <c r="AM9" s="249"/>
      <c r="AO9" s="265"/>
      <c r="AP9" s="532"/>
      <c r="AQ9" s="532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532"/>
      <c r="BI9" s="532"/>
      <c r="BJ9" s="265"/>
      <c r="BK9" s="265"/>
      <c r="BL9" s="265"/>
      <c r="BM9" s="265"/>
      <c r="BN9" s="532"/>
      <c r="BO9" s="532"/>
      <c r="BP9" s="1082"/>
      <c r="BQ9" s="1082"/>
    </row>
    <row r="10" spans="2:69" ht="23.45" customHeight="1">
      <c r="B10" s="1144" t="s">
        <v>370</v>
      </c>
      <c r="C10" s="1145"/>
      <c r="D10" s="230" t="s">
        <v>622</v>
      </c>
      <c r="E10" s="230"/>
      <c r="F10" s="230"/>
      <c r="G10" s="231"/>
      <c r="H10" s="1113">
        <v>1361</v>
      </c>
      <c r="I10" s="1114"/>
      <c r="J10" s="1113">
        <v>1702</v>
      </c>
      <c r="K10" s="1114"/>
      <c r="L10" s="1113">
        <v>1665</v>
      </c>
      <c r="M10" s="1114"/>
      <c r="N10" s="1113">
        <v>1351</v>
      </c>
      <c r="O10" s="1114"/>
      <c r="P10" s="1113">
        <v>1337</v>
      </c>
      <c r="Q10" s="1114"/>
      <c r="R10" s="1113">
        <v>1369</v>
      </c>
      <c r="S10" s="1114"/>
      <c r="T10" s="1113">
        <v>1539</v>
      </c>
      <c r="U10" s="1114"/>
      <c r="V10" s="1113">
        <v>1427</v>
      </c>
      <c r="W10" s="1114"/>
      <c r="X10" s="1113">
        <v>1542</v>
      </c>
      <c r="Y10" s="1114"/>
      <c r="Z10" s="1113">
        <v>1302</v>
      </c>
      <c r="AA10" s="1114"/>
      <c r="AB10" s="1113">
        <v>1371</v>
      </c>
      <c r="AC10" s="1114"/>
      <c r="AD10" s="1113">
        <v>1589</v>
      </c>
      <c r="AE10" s="1114"/>
      <c r="AF10" s="1113">
        <f>SUM(H10:AE10)</f>
        <v>17555</v>
      </c>
      <c r="AG10" s="1115"/>
      <c r="AH10" s="1115"/>
      <c r="AI10" s="1116"/>
      <c r="AM10" s="249"/>
      <c r="AO10" s="265"/>
      <c r="AP10" s="532"/>
      <c r="AQ10" s="532"/>
      <c r="AR10" s="532"/>
      <c r="AS10" s="532"/>
      <c r="AT10" s="532"/>
      <c r="AU10" s="532"/>
      <c r="AV10" s="532"/>
      <c r="AW10" s="532"/>
      <c r="AX10" s="532"/>
      <c r="AY10" s="532"/>
      <c r="AZ10" s="532"/>
      <c r="BA10" s="532"/>
      <c r="BB10" s="532"/>
      <c r="BC10" s="532"/>
      <c r="BD10" s="532"/>
      <c r="BE10" s="532"/>
      <c r="BF10" s="532"/>
      <c r="BG10" s="532"/>
      <c r="BH10" s="532"/>
      <c r="BI10" s="532"/>
      <c r="BJ10" s="532"/>
      <c r="BK10" s="532"/>
      <c r="BL10" s="532"/>
      <c r="BM10" s="532"/>
      <c r="BN10" s="532"/>
      <c r="BO10" s="532"/>
      <c r="BP10" s="1082"/>
      <c r="BQ10" s="1082"/>
    </row>
    <row r="11" spans="2:69" ht="23.45" customHeight="1" thickBot="1">
      <c r="B11" s="1146"/>
      <c r="C11" s="1147"/>
      <c r="D11" s="1135" t="s">
        <v>355</v>
      </c>
      <c r="E11" s="1135"/>
      <c r="F11" s="1135"/>
      <c r="G11" s="1136"/>
      <c r="H11" s="1100">
        <f>H10/AP6</f>
        <v>71.631578947368425</v>
      </c>
      <c r="I11" s="1100"/>
      <c r="J11" s="1100">
        <f>J10/AR6</f>
        <v>63.037037037037038</v>
      </c>
      <c r="K11" s="1100"/>
      <c r="L11" s="1100">
        <f>L10/AT6</f>
        <v>66.599999999999994</v>
      </c>
      <c r="M11" s="1100"/>
      <c r="N11" s="1100">
        <f>N10/AV6</f>
        <v>51.96153846153846</v>
      </c>
      <c r="O11" s="1100"/>
      <c r="P11" s="1100">
        <f>P10/AX6</f>
        <v>49.518518518518519</v>
      </c>
      <c r="Q11" s="1100"/>
      <c r="R11" s="1100">
        <f>R10/AZ6</f>
        <v>52.653846153846153</v>
      </c>
      <c r="S11" s="1100"/>
      <c r="T11" s="1100">
        <f>T10/BB6</f>
        <v>57</v>
      </c>
      <c r="U11" s="1100"/>
      <c r="V11" s="1100">
        <f>V10/BD6</f>
        <v>54.884615384615387</v>
      </c>
      <c r="W11" s="1100"/>
      <c r="X11" s="1100">
        <f>X10/BF6</f>
        <v>67.043478260869563</v>
      </c>
      <c r="Y11" s="1100"/>
      <c r="Z11" s="1100">
        <f>Z10/BH6</f>
        <v>56.608695652173914</v>
      </c>
      <c r="AA11" s="1100"/>
      <c r="AB11" s="1100">
        <f>AB10/BJ6</f>
        <v>57.125</v>
      </c>
      <c r="AC11" s="1100"/>
      <c r="AD11" s="1100">
        <f>AD10/BL6</f>
        <v>63.56</v>
      </c>
      <c r="AE11" s="1100"/>
      <c r="AF11" s="789">
        <f>AF10/BN6</f>
        <v>58.909395973154361</v>
      </c>
      <c r="AG11" s="1110"/>
      <c r="AH11" s="1111">
        <v>0</v>
      </c>
      <c r="AI11" s="1112"/>
      <c r="AM11" s="249"/>
    </row>
    <row r="12" spans="2:69" ht="23.45" customHeight="1">
      <c r="B12" s="1140" t="s">
        <v>371</v>
      </c>
      <c r="C12" s="1141"/>
      <c r="D12" s="230" t="s">
        <v>622</v>
      </c>
      <c r="E12" s="230"/>
      <c r="F12" s="230"/>
      <c r="G12" s="231"/>
      <c r="H12" s="1113">
        <v>161</v>
      </c>
      <c r="I12" s="1114"/>
      <c r="J12" s="1113">
        <v>154</v>
      </c>
      <c r="K12" s="1114"/>
      <c r="L12" s="1113">
        <v>127</v>
      </c>
      <c r="M12" s="1114"/>
      <c r="N12" s="1113">
        <v>143</v>
      </c>
      <c r="O12" s="1114"/>
      <c r="P12" s="1113">
        <v>156</v>
      </c>
      <c r="Q12" s="1114"/>
      <c r="R12" s="1113">
        <v>141</v>
      </c>
      <c r="S12" s="1114"/>
      <c r="T12" s="1113">
        <v>147</v>
      </c>
      <c r="U12" s="1114"/>
      <c r="V12" s="1113">
        <v>136</v>
      </c>
      <c r="W12" s="1114"/>
      <c r="X12" s="1113">
        <v>116</v>
      </c>
      <c r="Y12" s="1114"/>
      <c r="Z12" s="1113">
        <v>204</v>
      </c>
      <c r="AA12" s="1114"/>
      <c r="AB12" s="1113">
        <v>116</v>
      </c>
      <c r="AC12" s="1114"/>
      <c r="AD12" s="1113">
        <v>160</v>
      </c>
      <c r="AE12" s="1114"/>
      <c r="AF12" s="1113">
        <f>SUM(H12:AE12)</f>
        <v>1761</v>
      </c>
      <c r="AG12" s="1115"/>
      <c r="AH12" s="1115"/>
      <c r="AI12" s="1116"/>
      <c r="AM12" s="249"/>
      <c r="AP12" s="265"/>
      <c r="AQ12" s="1085"/>
      <c r="AR12" s="1084"/>
      <c r="AS12" s="1084"/>
      <c r="AT12" s="1084"/>
      <c r="AU12" s="1084"/>
      <c r="AV12" s="1084"/>
      <c r="AW12" s="1084"/>
      <c r="AX12" s="1084"/>
      <c r="AY12" s="1084"/>
      <c r="AZ12" s="1085"/>
      <c r="BA12" s="1084"/>
      <c r="BB12" s="1084"/>
      <c r="BC12" s="532"/>
      <c r="BD12" s="1086"/>
      <c r="BE12" s="265"/>
      <c r="BF12" s="265"/>
      <c r="BG12" s="265"/>
      <c r="BH12" s="265"/>
      <c r="BI12" s="265"/>
      <c r="BJ12" s="265"/>
    </row>
    <row r="13" spans="2:69" ht="23.45" customHeight="1" thickBot="1">
      <c r="B13" s="1142"/>
      <c r="C13" s="1143"/>
      <c r="D13" s="1135" t="s">
        <v>355</v>
      </c>
      <c r="E13" s="1135"/>
      <c r="F13" s="1135"/>
      <c r="G13" s="1136"/>
      <c r="H13" s="1100">
        <f>H12/AP6</f>
        <v>8.473684210526315</v>
      </c>
      <c r="I13" s="1100"/>
      <c r="J13" s="1100">
        <f>J12/AR6</f>
        <v>5.7037037037037033</v>
      </c>
      <c r="K13" s="1100"/>
      <c r="L13" s="1100">
        <f>L12/AT6</f>
        <v>5.08</v>
      </c>
      <c r="M13" s="1100"/>
      <c r="N13" s="1100">
        <f>N12/AV6</f>
        <v>5.5</v>
      </c>
      <c r="O13" s="1100"/>
      <c r="P13" s="1100">
        <f>P12/AX6</f>
        <v>5.7777777777777777</v>
      </c>
      <c r="Q13" s="1100"/>
      <c r="R13" s="1100">
        <f>R12/AZ6</f>
        <v>5.4230769230769234</v>
      </c>
      <c r="S13" s="1100"/>
      <c r="T13" s="1100">
        <f>T12/BB6</f>
        <v>5.4444444444444446</v>
      </c>
      <c r="U13" s="1100"/>
      <c r="V13" s="1100">
        <f>V12/BD6</f>
        <v>5.2307692307692308</v>
      </c>
      <c r="W13" s="1100"/>
      <c r="X13" s="1100">
        <f>X12/BF6</f>
        <v>5.0434782608695654</v>
      </c>
      <c r="Y13" s="1100"/>
      <c r="Z13" s="1100">
        <f>Z12/BH6</f>
        <v>8.8695652173913047</v>
      </c>
      <c r="AA13" s="1100"/>
      <c r="AB13" s="1100">
        <f>AB12/BJ6</f>
        <v>4.833333333333333</v>
      </c>
      <c r="AC13" s="1100"/>
      <c r="AD13" s="1100">
        <f>AD12/BL6</f>
        <v>6.4</v>
      </c>
      <c r="AE13" s="1100"/>
      <c r="AF13" s="1101">
        <f>AF12/BN6</f>
        <v>5.9093959731543624</v>
      </c>
      <c r="AG13" s="1102"/>
      <c r="AH13" s="1103">
        <v>0</v>
      </c>
      <c r="AI13" s="1104"/>
      <c r="AM13" s="249"/>
      <c r="AP13" s="265"/>
      <c r="AQ13" s="1085"/>
      <c r="AR13" s="1084"/>
      <c r="AS13" s="1084"/>
      <c r="AT13" s="1084"/>
      <c r="AU13" s="1084"/>
      <c r="AV13" s="1084"/>
      <c r="AW13" s="1084"/>
      <c r="AX13" s="1084"/>
      <c r="AY13" s="1084"/>
      <c r="AZ13" s="1085"/>
      <c r="BA13" s="1084"/>
      <c r="BB13" s="1084"/>
      <c r="BC13" s="532"/>
      <c r="BD13" s="1086"/>
      <c r="BE13" s="265"/>
      <c r="BF13" s="265"/>
      <c r="BG13" s="265"/>
      <c r="BH13" s="265"/>
      <c r="BI13" s="265"/>
      <c r="BJ13" s="265"/>
    </row>
    <row r="14" spans="2:69" ht="23.45" customHeight="1">
      <c r="B14" s="1140" t="s">
        <v>372</v>
      </c>
      <c r="C14" s="1141"/>
      <c r="D14" s="230" t="s">
        <v>622</v>
      </c>
      <c r="E14" s="230"/>
      <c r="F14" s="230"/>
      <c r="G14" s="231"/>
      <c r="H14" s="1113">
        <v>539</v>
      </c>
      <c r="I14" s="1114"/>
      <c r="J14" s="1113">
        <v>1061</v>
      </c>
      <c r="K14" s="1114"/>
      <c r="L14" s="1113">
        <v>751</v>
      </c>
      <c r="M14" s="1114"/>
      <c r="N14" s="1113">
        <v>419</v>
      </c>
      <c r="O14" s="1114"/>
      <c r="P14" s="1113">
        <v>407</v>
      </c>
      <c r="Q14" s="1114"/>
      <c r="R14" s="1113">
        <v>753</v>
      </c>
      <c r="S14" s="1114"/>
      <c r="T14" s="1113">
        <v>456</v>
      </c>
      <c r="U14" s="1114"/>
      <c r="V14" s="1113">
        <v>256</v>
      </c>
      <c r="W14" s="1114"/>
      <c r="X14" s="1113">
        <v>476</v>
      </c>
      <c r="Y14" s="1114"/>
      <c r="Z14" s="1113">
        <v>532</v>
      </c>
      <c r="AA14" s="1114"/>
      <c r="AB14" s="1113">
        <v>556</v>
      </c>
      <c r="AC14" s="1114"/>
      <c r="AD14" s="1113">
        <v>765</v>
      </c>
      <c r="AE14" s="1114"/>
      <c r="AF14" s="1113">
        <f>SUM(H14:AE14)</f>
        <v>6971</v>
      </c>
      <c r="AG14" s="1115"/>
      <c r="AH14" s="1115"/>
      <c r="AI14" s="1116"/>
      <c r="AM14" s="249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</row>
    <row r="15" spans="2:69" ht="23.45" customHeight="1" thickBot="1">
      <c r="B15" s="1142"/>
      <c r="C15" s="1143"/>
      <c r="D15" s="1135" t="s">
        <v>355</v>
      </c>
      <c r="E15" s="1135"/>
      <c r="F15" s="1135"/>
      <c r="G15" s="1136"/>
      <c r="H15" s="1100">
        <f>H14/AP6</f>
        <v>28.368421052631579</v>
      </c>
      <c r="I15" s="1100"/>
      <c r="J15" s="1100">
        <f>J14/AR6</f>
        <v>39.296296296296298</v>
      </c>
      <c r="K15" s="1100"/>
      <c r="L15" s="1100">
        <f>L14/AT6</f>
        <v>30.04</v>
      </c>
      <c r="M15" s="1100"/>
      <c r="N15" s="1100">
        <f>N14/AV6</f>
        <v>16.115384615384617</v>
      </c>
      <c r="O15" s="1100"/>
      <c r="P15" s="1100">
        <f>P14/AX6</f>
        <v>15.074074074074074</v>
      </c>
      <c r="Q15" s="1100"/>
      <c r="R15" s="1100">
        <f>R14/AZ6</f>
        <v>28.96153846153846</v>
      </c>
      <c r="S15" s="1100"/>
      <c r="T15" s="1100">
        <f>T14/BB6</f>
        <v>16.888888888888889</v>
      </c>
      <c r="U15" s="1100"/>
      <c r="V15" s="1100">
        <f>V14/BD6</f>
        <v>9.8461538461538467</v>
      </c>
      <c r="W15" s="1100"/>
      <c r="X15" s="1100">
        <f>X14/BF6</f>
        <v>20.695652173913043</v>
      </c>
      <c r="Y15" s="1100"/>
      <c r="Z15" s="1100">
        <f>Z14/BH6</f>
        <v>23.130434782608695</v>
      </c>
      <c r="AA15" s="1100"/>
      <c r="AB15" s="1100">
        <f>AB14/BJ6</f>
        <v>23.166666666666668</v>
      </c>
      <c r="AC15" s="1100"/>
      <c r="AD15" s="1100">
        <f>AD14/BL6</f>
        <v>30.6</v>
      </c>
      <c r="AE15" s="1100"/>
      <c r="AF15" s="789">
        <f>AF14/BN6</f>
        <v>23.392617449664428</v>
      </c>
      <c r="AG15" s="1110"/>
      <c r="AH15" s="1111">
        <v>0</v>
      </c>
      <c r="AI15" s="1112"/>
      <c r="AM15" s="249"/>
    </row>
    <row r="16" spans="2:69" ht="22.9" customHeight="1">
      <c r="B16" s="1137" t="s">
        <v>192</v>
      </c>
      <c r="C16" s="752"/>
      <c r="D16" s="752"/>
      <c r="E16" s="752"/>
      <c r="F16" s="752"/>
      <c r="G16" s="752"/>
      <c r="H16" s="1092">
        <f>H8+H10+H12+H14</f>
        <v>3587</v>
      </c>
      <c r="I16" s="1092"/>
      <c r="J16" s="1092">
        <f>J8+J10+J12+J14</f>
        <v>4896</v>
      </c>
      <c r="K16" s="1092"/>
      <c r="L16" s="1092">
        <f>L8+L10+L12+L14</f>
        <v>4460</v>
      </c>
      <c r="M16" s="1092"/>
      <c r="N16" s="1092">
        <f>N8+N10+N12+N14</f>
        <v>3890</v>
      </c>
      <c r="O16" s="1092"/>
      <c r="P16" s="1092">
        <f>P8+P10+P12+P14</f>
        <v>3984</v>
      </c>
      <c r="Q16" s="1092"/>
      <c r="R16" s="1092">
        <f>R8+R10+R12+R14</f>
        <v>4236</v>
      </c>
      <c r="S16" s="1092"/>
      <c r="T16" s="1092">
        <f>T8+T10+T12+T14</f>
        <v>4061</v>
      </c>
      <c r="U16" s="1092"/>
      <c r="V16" s="1092">
        <f>V8+V10+V12+V14</f>
        <v>3776</v>
      </c>
      <c r="W16" s="1092"/>
      <c r="X16" s="1092">
        <f>X8+X10+X12+X14</f>
        <v>4103</v>
      </c>
      <c r="Y16" s="1092"/>
      <c r="Z16" s="1092">
        <f>Z8+Z10+Z12+Z14</f>
        <v>3987</v>
      </c>
      <c r="AA16" s="1092"/>
      <c r="AB16" s="1092">
        <f>AB8+AB10+AB12+AB14</f>
        <v>3941</v>
      </c>
      <c r="AC16" s="1092"/>
      <c r="AD16" s="1092">
        <f>AD8+AD10+AD12+AD14</f>
        <v>4438</v>
      </c>
      <c r="AE16" s="1092"/>
      <c r="AF16" s="1096">
        <f>SUM(H16:AE16)</f>
        <v>49359</v>
      </c>
      <c r="AG16" s="1097"/>
      <c r="AH16" s="1098"/>
      <c r="AI16" s="1099"/>
      <c r="AM16" s="249"/>
    </row>
    <row r="17" spans="2:54" ht="22.9" customHeight="1" thickBot="1">
      <c r="B17" s="1138" t="s">
        <v>71</v>
      </c>
      <c r="C17" s="1139"/>
      <c r="D17" s="1139"/>
      <c r="E17" s="1139"/>
      <c r="F17" s="1139"/>
      <c r="G17" s="1139"/>
      <c r="H17" s="1090">
        <f>H16/AP6</f>
        <v>188.78947368421052</v>
      </c>
      <c r="I17" s="1090"/>
      <c r="J17" s="1090">
        <f>J16/AR6</f>
        <v>181.33333333333334</v>
      </c>
      <c r="K17" s="1090"/>
      <c r="L17" s="1090">
        <f>L16/AT6</f>
        <v>178.4</v>
      </c>
      <c r="M17" s="1090"/>
      <c r="N17" s="1090">
        <f>N16/AV6</f>
        <v>149.61538461538461</v>
      </c>
      <c r="O17" s="1090"/>
      <c r="P17" s="1090">
        <f>P16/AX6</f>
        <v>147.55555555555554</v>
      </c>
      <c r="Q17" s="1090"/>
      <c r="R17" s="1090">
        <f>R16/AZ6</f>
        <v>162.92307692307693</v>
      </c>
      <c r="S17" s="1090"/>
      <c r="T17" s="1090">
        <f>T16/BB6</f>
        <v>150.40740740740742</v>
      </c>
      <c r="U17" s="1090"/>
      <c r="V17" s="1090">
        <f>V16/BD6</f>
        <v>145.23076923076923</v>
      </c>
      <c r="W17" s="1090"/>
      <c r="X17" s="1090">
        <f>X16/BF6</f>
        <v>178.39130434782609</v>
      </c>
      <c r="Y17" s="1090"/>
      <c r="Z17" s="1090">
        <f>Z16/BH6</f>
        <v>173.34782608695653</v>
      </c>
      <c r="AA17" s="1090"/>
      <c r="AB17" s="1090">
        <f>AB16/BJ6</f>
        <v>164.20833333333334</v>
      </c>
      <c r="AC17" s="1090"/>
      <c r="AD17" s="1090">
        <f>AD16/BL6</f>
        <v>177.52</v>
      </c>
      <c r="AE17" s="1090"/>
      <c r="AF17" s="797">
        <f>AF16/BN6</f>
        <v>165.63422818791946</v>
      </c>
      <c r="AG17" s="1093"/>
      <c r="AH17" s="1094">
        <v>0</v>
      </c>
      <c r="AI17" s="1095"/>
      <c r="AM17" s="249"/>
    </row>
    <row r="18" spans="2:54" ht="15.6" customHeight="1">
      <c r="B18" s="249"/>
      <c r="C18" s="137"/>
      <c r="D18" s="249"/>
      <c r="E18" s="249"/>
      <c r="F18" s="249"/>
      <c r="G18" s="249"/>
      <c r="H18" s="247"/>
      <c r="I18" s="247"/>
      <c r="J18" s="247"/>
      <c r="K18" s="247"/>
      <c r="L18" s="247"/>
      <c r="M18" s="8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362"/>
      <c r="AI18" s="362"/>
    </row>
    <row r="19" spans="2:54" ht="10.9" customHeight="1">
      <c r="B19" s="249"/>
      <c r="C19" s="249"/>
      <c r="D19" s="249"/>
      <c r="E19" s="249"/>
      <c r="F19" s="249"/>
      <c r="G19" s="249"/>
      <c r="H19" s="247"/>
      <c r="I19" s="247"/>
      <c r="J19" s="247"/>
      <c r="K19" s="247"/>
      <c r="L19" s="247"/>
      <c r="M19" s="8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362"/>
      <c r="AI19" s="362"/>
    </row>
    <row r="20" spans="2:54" ht="15.6" customHeight="1" thickBot="1">
      <c r="B20" s="15" t="s">
        <v>580</v>
      </c>
      <c r="C20" s="137"/>
      <c r="D20" s="249"/>
      <c r="E20" s="249"/>
      <c r="F20" s="249"/>
      <c r="G20" s="249"/>
      <c r="H20" s="247"/>
      <c r="I20" s="247"/>
      <c r="J20" s="247"/>
      <c r="K20" s="247"/>
      <c r="L20" s="247"/>
      <c r="M20" s="8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362"/>
      <c r="AI20" s="362"/>
    </row>
    <row r="21" spans="2:54" ht="13.9" customHeight="1">
      <c r="B21" s="1129" t="s">
        <v>149</v>
      </c>
      <c r="C21" s="1130"/>
      <c r="D21" s="1130"/>
      <c r="E21" s="1130"/>
      <c r="F21" s="1130"/>
      <c r="G21" s="1131"/>
      <c r="H21" s="753">
        <v>6</v>
      </c>
      <c r="I21" s="741"/>
      <c r="J21" s="753"/>
      <c r="K21" s="741"/>
      <c r="L21" s="232"/>
      <c r="M21" s="233"/>
      <c r="N21" s="85"/>
      <c r="O21" s="85"/>
      <c r="P21" s="232"/>
      <c r="Q21" s="233"/>
      <c r="R21" s="85"/>
      <c r="S21" s="85"/>
      <c r="T21" s="232"/>
      <c r="U21" s="233"/>
      <c r="V21" s="85"/>
      <c r="W21" s="85"/>
      <c r="X21" s="232"/>
      <c r="Y21" s="233"/>
      <c r="Z21" s="753">
        <v>7</v>
      </c>
      <c r="AA21" s="741"/>
      <c r="AB21" s="232"/>
      <c r="AC21" s="233"/>
      <c r="AD21" s="85"/>
      <c r="AE21" s="233"/>
      <c r="AF21" s="753" t="s">
        <v>238</v>
      </c>
      <c r="AG21" s="740"/>
      <c r="AH21" s="1080"/>
      <c r="AI21" s="1081"/>
    </row>
    <row r="22" spans="2:54" ht="7.15" customHeight="1">
      <c r="B22" s="149"/>
      <c r="C22" s="265"/>
      <c r="D22" s="265"/>
      <c r="E22" s="265"/>
      <c r="F22" s="265"/>
      <c r="G22" s="234"/>
      <c r="H22" s="1078" t="s">
        <v>354</v>
      </c>
      <c r="I22" s="1079"/>
      <c r="J22" s="235"/>
      <c r="K22" s="265"/>
      <c r="L22" s="235"/>
      <c r="M22" s="234"/>
      <c r="N22" s="265"/>
      <c r="O22" s="265"/>
      <c r="P22" s="235"/>
      <c r="Q22" s="234"/>
      <c r="R22" s="265"/>
      <c r="S22" s="265"/>
      <c r="T22" s="235"/>
      <c r="U22" s="234"/>
      <c r="V22" s="265"/>
      <c r="W22" s="265"/>
      <c r="X22" s="235"/>
      <c r="Y22" s="234"/>
      <c r="Z22" s="1078" t="s">
        <v>354</v>
      </c>
      <c r="AA22" s="1079"/>
      <c r="AB22" s="235"/>
      <c r="AC22" s="234"/>
      <c r="AD22" s="265"/>
      <c r="AE22" s="234"/>
      <c r="AF22" s="1078"/>
      <c r="AG22" s="532"/>
      <c r="AH22" s="1082"/>
      <c r="AI22" s="1083"/>
    </row>
    <row r="23" spans="2:54" ht="13.9" customHeight="1">
      <c r="B23" s="1107" t="s">
        <v>150</v>
      </c>
      <c r="C23" s="1108"/>
      <c r="D23" s="1108"/>
      <c r="E23" s="1108"/>
      <c r="F23" s="1108"/>
      <c r="G23" s="1109"/>
      <c r="H23" s="754">
        <v>4</v>
      </c>
      <c r="I23" s="744"/>
      <c r="J23" s="754">
        <v>5</v>
      </c>
      <c r="K23" s="744"/>
      <c r="L23" s="754">
        <v>6</v>
      </c>
      <c r="M23" s="744"/>
      <c r="N23" s="754">
        <v>7</v>
      </c>
      <c r="O23" s="744"/>
      <c r="P23" s="754">
        <v>8</v>
      </c>
      <c r="Q23" s="744"/>
      <c r="R23" s="754">
        <v>9</v>
      </c>
      <c r="S23" s="744"/>
      <c r="T23" s="754">
        <v>10</v>
      </c>
      <c r="U23" s="744"/>
      <c r="V23" s="754">
        <v>11</v>
      </c>
      <c r="W23" s="744"/>
      <c r="X23" s="754">
        <v>12</v>
      </c>
      <c r="Y23" s="744"/>
      <c r="Z23" s="754">
        <v>1</v>
      </c>
      <c r="AA23" s="744"/>
      <c r="AB23" s="754">
        <v>2</v>
      </c>
      <c r="AC23" s="744"/>
      <c r="AD23" s="754">
        <v>3</v>
      </c>
      <c r="AE23" s="744"/>
      <c r="AF23" s="754"/>
      <c r="AG23" s="743"/>
      <c r="AH23" s="1105"/>
      <c r="AI23" s="1106"/>
    </row>
    <row r="24" spans="2:54" ht="23.45" customHeight="1" thickBot="1">
      <c r="B24" s="1138" t="s">
        <v>581</v>
      </c>
      <c r="C24" s="1139"/>
      <c r="D24" s="1139"/>
      <c r="E24" s="1139"/>
      <c r="F24" s="1139"/>
      <c r="G24" s="1139"/>
      <c r="H24" s="1089">
        <v>348</v>
      </c>
      <c r="I24" s="1089"/>
      <c r="J24" s="1089">
        <v>563</v>
      </c>
      <c r="K24" s="1089"/>
      <c r="L24" s="1089">
        <v>365</v>
      </c>
      <c r="M24" s="1089"/>
      <c r="N24" s="1089">
        <v>440</v>
      </c>
      <c r="O24" s="1089"/>
      <c r="P24" s="1089">
        <v>452</v>
      </c>
      <c r="Q24" s="1089"/>
      <c r="R24" s="1089">
        <v>326</v>
      </c>
      <c r="S24" s="1089"/>
      <c r="T24" s="1089">
        <v>437</v>
      </c>
      <c r="U24" s="1089"/>
      <c r="V24" s="1089">
        <v>682</v>
      </c>
      <c r="W24" s="1089"/>
      <c r="X24" s="1089">
        <v>644</v>
      </c>
      <c r="Y24" s="1089"/>
      <c r="Z24" s="1089">
        <v>568</v>
      </c>
      <c r="AA24" s="1089"/>
      <c r="AB24" s="1089">
        <v>607</v>
      </c>
      <c r="AC24" s="1089"/>
      <c r="AD24" s="1089">
        <v>636</v>
      </c>
      <c r="AE24" s="1089"/>
      <c r="AF24" s="1090">
        <f>SUM(H24:AE24)</f>
        <v>6068</v>
      </c>
      <c r="AG24" s="1090"/>
      <c r="AH24" s="1090"/>
      <c r="AI24" s="1091"/>
      <c r="AM24" s="265"/>
    </row>
    <row r="25" spans="2:54" ht="10.9" customHeight="1">
      <c r="B25" s="249"/>
      <c r="C25" s="137"/>
      <c r="D25" s="249"/>
      <c r="E25" s="249"/>
      <c r="F25" s="249"/>
      <c r="G25" s="249"/>
      <c r="H25" s="247"/>
      <c r="I25" s="247"/>
      <c r="J25" s="247"/>
      <c r="K25" s="247"/>
      <c r="L25" s="247"/>
      <c r="M25" s="8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362"/>
      <c r="AI25" s="362"/>
    </row>
    <row r="26" spans="2:54" ht="15" customHeight="1" thickBot="1">
      <c r="B26" s="15" t="s">
        <v>623</v>
      </c>
      <c r="C26" s="236"/>
      <c r="D26" s="236"/>
      <c r="E26" s="236"/>
      <c r="F26" s="236"/>
      <c r="G26" s="236"/>
      <c r="H26" s="236"/>
      <c r="I26" s="236"/>
      <c r="Z26" s="166" t="s">
        <v>341</v>
      </c>
    </row>
    <row r="27" spans="2:54" ht="13.15" customHeight="1">
      <c r="B27" s="1129" t="s">
        <v>149</v>
      </c>
      <c r="C27" s="1130"/>
      <c r="D27" s="1130"/>
      <c r="E27" s="1130"/>
      <c r="F27" s="1130"/>
      <c r="G27" s="1131"/>
      <c r="H27" s="753">
        <v>6</v>
      </c>
      <c r="I27" s="741"/>
      <c r="J27" s="753"/>
      <c r="K27" s="741"/>
      <c r="L27" s="232"/>
      <c r="M27" s="233"/>
      <c r="N27" s="85"/>
      <c r="O27" s="85"/>
      <c r="P27" s="232"/>
      <c r="Q27" s="233"/>
      <c r="R27" s="85"/>
      <c r="S27" s="85"/>
      <c r="T27" s="232"/>
      <c r="U27" s="233"/>
      <c r="V27" s="85"/>
      <c r="W27" s="85"/>
      <c r="X27" s="232"/>
      <c r="Y27" s="233"/>
      <c r="Z27" s="753">
        <v>7</v>
      </c>
      <c r="AA27" s="741"/>
      <c r="AB27" s="232"/>
      <c r="AC27" s="233"/>
      <c r="AD27" s="85"/>
      <c r="AE27" s="233"/>
      <c r="AF27" s="753" t="s">
        <v>238</v>
      </c>
      <c r="AG27" s="740"/>
      <c r="AH27" s="1161"/>
      <c r="AI27" s="1162"/>
    </row>
    <row r="28" spans="2:54" ht="8.1" customHeight="1">
      <c r="B28" s="149"/>
      <c r="C28" s="265"/>
      <c r="D28" s="265"/>
      <c r="E28" s="265"/>
      <c r="F28" s="265"/>
      <c r="G28" s="234"/>
      <c r="H28" s="815" t="s">
        <v>354</v>
      </c>
      <c r="I28" s="815"/>
      <c r="J28" s="235"/>
      <c r="K28" s="265"/>
      <c r="L28" s="235"/>
      <c r="M28" s="234"/>
      <c r="N28" s="265"/>
      <c r="O28" s="265"/>
      <c r="P28" s="235"/>
      <c r="Q28" s="234"/>
      <c r="R28" s="265"/>
      <c r="S28" s="265"/>
      <c r="T28" s="235"/>
      <c r="U28" s="234"/>
      <c r="V28" s="265"/>
      <c r="W28" s="265"/>
      <c r="X28" s="235"/>
      <c r="Y28" s="234"/>
      <c r="Z28" s="532" t="s">
        <v>354</v>
      </c>
      <c r="AA28" s="532"/>
      <c r="AB28" s="235"/>
      <c r="AC28" s="234"/>
      <c r="AD28" s="265"/>
      <c r="AE28" s="234"/>
      <c r="AF28" s="1078"/>
      <c r="AG28" s="532"/>
      <c r="AH28" s="1163"/>
      <c r="AI28" s="1164"/>
    </row>
    <row r="29" spans="2:54" ht="12" customHeight="1">
      <c r="B29" s="1107" t="s">
        <v>150</v>
      </c>
      <c r="C29" s="1108"/>
      <c r="D29" s="1108"/>
      <c r="E29" s="1108"/>
      <c r="F29" s="1108"/>
      <c r="G29" s="1109"/>
      <c r="H29" s="816">
        <v>4</v>
      </c>
      <c r="I29" s="816"/>
      <c r="J29" s="754">
        <v>5</v>
      </c>
      <c r="K29" s="743"/>
      <c r="L29" s="754">
        <v>6</v>
      </c>
      <c r="M29" s="744"/>
      <c r="N29" s="743">
        <v>7</v>
      </c>
      <c r="O29" s="743"/>
      <c r="P29" s="754">
        <v>8</v>
      </c>
      <c r="Q29" s="744"/>
      <c r="R29" s="743">
        <v>9</v>
      </c>
      <c r="S29" s="743"/>
      <c r="T29" s="754">
        <v>10</v>
      </c>
      <c r="U29" s="744"/>
      <c r="V29" s="743">
        <v>11</v>
      </c>
      <c r="W29" s="743"/>
      <c r="X29" s="754">
        <v>12</v>
      </c>
      <c r="Y29" s="744"/>
      <c r="Z29" s="743">
        <v>1</v>
      </c>
      <c r="AA29" s="743"/>
      <c r="AB29" s="754">
        <v>2</v>
      </c>
      <c r="AC29" s="744"/>
      <c r="AD29" s="743">
        <v>3</v>
      </c>
      <c r="AE29" s="744"/>
      <c r="AF29" s="754"/>
      <c r="AG29" s="743"/>
      <c r="AH29" s="1165"/>
      <c r="AI29" s="1166"/>
    </row>
    <row r="30" spans="2:54" ht="15.6" customHeight="1">
      <c r="B30" s="1175" t="s">
        <v>565</v>
      </c>
      <c r="C30" s="1176"/>
      <c r="D30" s="1176"/>
      <c r="E30" s="1176"/>
      <c r="F30" s="1176"/>
      <c r="G30" s="1177"/>
      <c r="H30" s="789">
        <v>245</v>
      </c>
      <c r="I30" s="1149"/>
      <c r="J30" s="789">
        <v>338</v>
      </c>
      <c r="K30" s="1149"/>
      <c r="L30" s="789">
        <v>337</v>
      </c>
      <c r="M30" s="1149"/>
      <c r="N30" s="789">
        <v>332</v>
      </c>
      <c r="O30" s="1149"/>
      <c r="P30" s="789">
        <v>344</v>
      </c>
      <c r="Q30" s="1149"/>
      <c r="R30" s="789">
        <v>357</v>
      </c>
      <c r="S30" s="1149"/>
      <c r="T30" s="789">
        <v>363</v>
      </c>
      <c r="U30" s="1149"/>
      <c r="V30" s="789">
        <v>373</v>
      </c>
      <c r="W30" s="1149"/>
      <c r="X30" s="789">
        <v>361</v>
      </c>
      <c r="Y30" s="1149"/>
      <c r="Z30" s="789">
        <v>340</v>
      </c>
      <c r="AA30" s="1149"/>
      <c r="AB30" s="789">
        <v>319</v>
      </c>
      <c r="AC30" s="1149"/>
      <c r="AD30" s="789">
        <v>277</v>
      </c>
      <c r="AE30" s="1149"/>
      <c r="AF30" s="789">
        <f>SUM(H30:AE30)</f>
        <v>3986</v>
      </c>
      <c r="AG30" s="1110"/>
      <c r="AH30" s="1110"/>
      <c r="AI30" s="792"/>
      <c r="AJ30" s="275"/>
      <c r="AK30" s="276"/>
      <c r="AL30" s="297"/>
      <c r="AM30" s="249"/>
      <c r="AN30" s="297" t="s">
        <v>592</v>
      </c>
      <c r="AO30" s="297" t="s">
        <v>604</v>
      </c>
      <c r="AP30" s="297">
        <v>4</v>
      </c>
      <c r="AQ30" s="297">
        <v>5</v>
      </c>
      <c r="AR30" s="297">
        <v>6</v>
      </c>
      <c r="AS30" s="297">
        <v>7</v>
      </c>
      <c r="AT30" s="297">
        <v>8</v>
      </c>
      <c r="AU30" s="297">
        <v>9</v>
      </c>
      <c r="AV30" s="297">
        <v>10</v>
      </c>
      <c r="AW30" s="297">
        <v>11</v>
      </c>
      <c r="AX30" s="297">
        <v>12</v>
      </c>
      <c r="AY30" s="297">
        <v>1</v>
      </c>
      <c r="AZ30" s="297">
        <v>2</v>
      </c>
      <c r="BA30" s="297">
        <v>3</v>
      </c>
      <c r="BB30" s="297" t="s">
        <v>593</v>
      </c>
    </row>
    <row r="31" spans="2:54" ht="15.6" customHeight="1">
      <c r="B31" s="1178"/>
      <c r="C31" s="1179"/>
      <c r="D31" s="1179"/>
      <c r="E31" s="1179"/>
      <c r="F31" s="1179"/>
      <c r="G31" s="1180"/>
      <c r="H31" s="789">
        <v>5841</v>
      </c>
      <c r="I31" s="1149"/>
      <c r="J31" s="789">
        <v>7496</v>
      </c>
      <c r="K31" s="1149"/>
      <c r="L31" s="789">
        <v>10120</v>
      </c>
      <c r="M31" s="1149"/>
      <c r="N31" s="789">
        <v>6970</v>
      </c>
      <c r="O31" s="1149"/>
      <c r="P31" s="789">
        <v>7393</v>
      </c>
      <c r="Q31" s="1149"/>
      <c r="R31" s="789">
        <v>8157</v>
      </c>
      <c r="S31" s="1149"/>
      <c r="T31" s="789">
        <v>9437</v>
      </c>
      <c r="U31" s="1149"/>
      <c r="V31" s="789">
        <v>9188</v>
      </c>
      <c r="W31" s="1149"/>
      <c r="X31" s="789">
        <v>6752</v>
      </c>
      <c r="Y31" s="1149"/>
      <c r="Z31" s="789">
        <v>7692</v>
      </c>
      <c r="AA31" s="1149"/>
      <c r="AB31" s="789">
        <v>6694</v>
      </c>
      <c r="AC31" s="1149"/>
      <c r="AD31" s="789">
        <v>6691</v>
      </c>
      <c r="AE31" s="1149"/>
      <c r="AF31" s="789">
        <f t="shared" ref="AF31" si="1">SUM(H31:AE31)</f>
        <v>92431</v>
      </c>
      <c r="AG31" s="1110"/>
      <c r="AH31" s="1110"/>
      <c r="AI31" s="792"/>
      <c r="AJ31" s="1087"/>
      <c r="AK31" s="1088"/>
      <c r="AL31" s="297"/>
      <c r="AN31" s="814" t="s">
        <v>381</v>
      </c>
      <c r="AO31" s="302" t="s">
        <v>590</v>
      </c>
      <c r="AP31" s="302">
        <v>3</v>
      </c>
      <c r="AQ31" s="302">
        <v>1</v>
      </c>
      <c r="AR31" s="302">
        <v>0</v>
      </c>
      <c r="AS31" s="302">
        <v>1</v>
      </c>
      <c r="AT31" s="302">
        <v>0</v>
      </c>
      <c r="AU31" s="302">
        <v>1</v>
      </c>
      <c r="AV31" s="302">
        <v>1</v>
      </c>
      <c r="AW31" s="302">
        <v>1</v>
      </c>
      <c r="AX31" s="302">
        <v>2</v>
      </c>
      <c r="AY31" s="302">
        <v>0</v>
      </c>
      <c r="AZ31" s="302">
        <v>0</v>
      </c>
      <c r="BA31" s="302">
        <v>1</v>
      </c>
      <c r="BB31" s="302">
        <f>SUM(AP31:BA31)</f>
        <v>11</v>
      </c>
    </row>
    <row r="32" spans="2:54" ht="15.6" customHeight="1">
      <c r="B32" s="1175" t="s">
        <v>566</v>
      </c>
      <c r="C32" s="1176"/>
      <c r="D32" s="1176"/>
      <c r="E32" s="1176"/>
      <c r="F32" s="1176"/>
      <c r="G32" s="1177"/>
      <c r="H32" s="789">
        <f>AP31+AP33</f>
        <v>8</v>
      </c>
      <c r="I32" s="1149"/>
      <c r="J32" s="789">
        <f>AQ31+AQ33</f>
        <v>3</v>
      </c>
      <c r="K32" s="1149"/>
      <c r="L32" s="789">
        <f>AR31+AR33</f>
        <v>10</v>
      </c>
      <c r="M32" s="1149"/>
      <c r="N32" s="789">
        <f>AS31+AS33</f>
        <v>9</v>
      </c>
      <c r="O32" s="1149"/>
      <c r="P32" s="789">
        <f>AT31+AT33</f>
        <v>5</v>
      </c>
      <c r="Q32" s="1149"/>
      <c r="R32" s="789">
        <f>AU31+AU33</f>
        <v>8</v>
      </c>
      <c r="S32" s="1149"/>
      <c r="T32" s="789">
        <f>AV31+AV33</f>
        <v>6</v>
      </c>
      <c r="U32" s="1149"/>
      <c r="V32" s="789">
        <f>AW31+AW33</f>
        <v>4</v>
      </c>
      <c r="W32" s="1149"/>
      <c r="X32" s="789">
        <f>AX31+AX33</f>
        <v>5</v>
      </c>
      <c r="Y32" s="1149"/>
      <c r="Z32" s="789">
        <f>AY31+AY33</f>
        <v>0</v>
      </c>
      <c r="AA32" s="1149"/>
      <c r="AB32" s="789">
        <f>AZ31+AZ33</f>
        <v>4</v>
      </c>
      <c r="AC32" s="1149"/>
      <c r="AD32" s="789">
        <f>BA31+BA33</f>
        <v>3</v>
      </c>
      <c r="AE32" s="1149"/>
      <c r="AF32" s="789">
        <f>SUM(H32:AE32)</f>
        <v>65</v>
      </c>
      <c r="AG32" s="1110"/>
      <c r="AH32" s="1110"/>
      <c r="AI32" s="792"/>
      <c r="AJ32" s="1087"/>
      <c r="AK32" s="1088"/>
      <c r="AL32" s="297"/>
      <c r="AN32" s="816"/>
      <c r="AO32" s="302" t="s">
        <v>591</v>
      </c>
      <c r="AP32" s="302">
        <v>23</v>
      </c>
      <c r="AQ32" s="302">
        <v>43</v>
      </c>
      <c r="AR32" s="302">
        <v>0</v>
      </c>
      <c r="AS32" s="302">
        <v>183</v>
      </c>
      <c r="AT32" s="302">
        <v>0</v>
      </c>
      <c r="AU32" s="302">
        <v>29</v>
      </c>
      <c r="AV32" s="302">
        <v>1</v>
      </c>
      <c r="AW32" s="302">
        <v>1</v>
      </c>
      <c r="AX32" s="302">
        <v>6</v>
      </c>
      <c r="AY32" s="302">
        <v>0</v>
      </c>
      <c r="AZ32" s="302">
        <v>0</v>
      </c>
      <c r="BA32" s="302">
        <v>3</v>
      </c>
      <c r="BB32" s="302">
        <f>SUM(AP32:BA32)</f>
        <v>289</v>
      </c>
    </row>
    <row r="33" spans="1:54" ht="15.6" customHeight="1">
      <c r="B33" s="1178"/>
      <c r="C33" s="1179"/>
      <c r="D33" s="1179"/>
      <c r="E33" s="1179"/>
      <c r="F33" s="1179"/>
      <c r="G33" s="1180"/>
      <c r="H33" s="789">
        <f>AP32+AP34</f>
        <v>121</v>
      </c>
      <c r="I33" s="1149"/>
      <c r="J33" s="789">
        <f>AQ32+AQ34</f>
        <v>95</v>
      </c>
      <c r="K33" s="1149"/>
      <c r="L33" s="789">
        <f>AR32+AR34</f>
        <v>216</v>
      </c>
      <c r="M33" s="1149"/>
      <c r="N33" s="789">
        <f>AS32+AS34</f>
        <v>250</v>
      </c>
      <c r="O33" s="1149"/>
      <c r="P33" s="789">
        <f>AT32+AT34</f>
        <v>89</v>
      </c>
      <c r="Q33" s="1149"/>
      <c r="R33" s="789">
        <f>AU32+AU34</f>
        <v>100</v>
      </c>
      <c r="S33" s="1149"/>
      <c r="T33" s="789">
        <f>AV32+AV34</f>
        <v>52</v>
      </c>
      <c r="U33" s="1149"/>
      <c r="V33" s="789">
        <f>AW32+AW34</f>
        <v>18</v>
      </c>
      <c r="W33" s="1149"/>
      <c r="X33" s="789">
        <f>AX32+AX34</f>
        <v>20</v>
      </c>
      <c r="Y33" s="1149"/>
      <c r="Z33" s="789">
        <f>AY32+AY34</f>
        <v>0</v>
      </c>
      <c r="AA33" s="1149"/>
      <c r="AB33" s="789">
        <f>AZ32+AZ34</f>
        <v>123</v>
      </c>
      <c r="AC33" s="1149"/>
      <c r="AD33" s="789">
        <f>BA32+BA34</f>
        <v>21</v>
      </c>
      <c r="AE33" s="1149"/>
      <c r="AF33" s="789">
        <f>SUM(H33:AE33)</f>
        <v>1105</v>
      </c>
      <c r="AG33" s="1110"/>
      <c r="AH33" s="1110"/>
      <c r="AI33" s="792"/>
      <c r="AJ33" s="1087"/>
      <c r="AK33" s="1088"/>
      <c r="AL33" s="297"/>
      <c r="AN33" s="814" t="s">
        <v>380</v>
      </c>
      <c r="AO33" s="302" t="s">
        <v>590</v>
      </c>
      <c r="AP33" s="302">
        <v>5</v>
      </c>
      <c r="AQ33" s="302">
        <v>2</v>
      </c>
      <c r="AR33" s="302">
        <v>10</v>
      </c>
      <c r="AS33" s="302">
        <v>8</v>
      </c>
      <c r="AT33" s="302">
        <v>5</v>
      </c>
      <c r="AU33" s="302">
        <v>7</v>
      </c>
      <c r="AV33" s="302">
        <v>5</v>
      </c>
      <c r="AW33" s="302">
        <v>3</v>
      </c>
      <c r="AX33" s="302">
        <v>3</v>
      </c>
      <c r="AY33" s="302">
        <v>0</v>
      </c>
      <c r="AZ33" s="302">
        <v>4</v>
      </c>
      <c r="BA33" s="302">
        <v>2</v>
      </c>
      <c r="BB33" s="302">
        <f>SUM(AP33:BA33)</f>
        <v>54</v>
      </c>
    </row>
    <row r="34" spans="1:54" ht="15.6" customHeight="1">
      <c r="B34" s="1148" t="s">
        <v>192</v>
      </c>
      <c r="C34" s="738"/>
      <c r="D34" s="738"/>
      <c r="E34" s="738"/>
      <c r="F34" s="738"/>
      <c r="G34" s="738"/>
      <c r="H34" s="1100">
        <f>H30+H32</f>
        <v>253</v>
      </c>
      <c r="I34" s="1100"/>
      <c r="J34" s="1100">
        <f t="shared" ref="J34:J35" si="2">J30+J32</f>
        <v>341</v>
      </c>
      <c r="K34" s="1100"/>
      <c r="L34" s="1100">
        <f t="shared" ref="L34:L35" si="3">L30+L32</f>
        <v>347</v>
      </c>
      <c r="M34" s="1100"/>
      <c r="N34" s="1100">
        <f t="shared" ref="N34:N35" si="4">N30+N32</f>
        <v>341</v>
      </c>
      <c r="O34" s="1100"/>
      <c r="P34" s="1100">
        <f t="shared" ref="P34:P35" si="5">P30+P32</f>
        <v>349</v>
      </c>
      <c r="Q34" s="1100"/>
      <c r="R34" s="1100">
        <f t="shared" ref="R34:R35" si="6">R30+R32</f>
        <v>365</v>
      </c>
      <c r="S34" s="1100"/>
      <c r="T34" s="1100">
        <f t="shared" ref="T34:T35" si="7">T30+T32</f>
        <v>369</v>
      </c>
      <c r="U34" s="1100"/>
      <c r="V34" s="1100">
        <f t="shared" ref="V34:V35" si="8">V30+V32</f>
        <v>377</v>
      </c>
      <c r="W34" s="1100"/>
      <c r="X34" s="1100">
        <f t="shared" ref="X34:X35" si="9">X30+X32</f>
        <v>366</v>
      </c>
      <c r="Y34" s="1100"/>
      <c r="Z34" s="1100">
        <f t="shared" ref="Z34:Z35" si="10">Z30+Z32</f>
        <v>340</v>
      </c>
      <c r="AA34" s="1100"/>
      <c r="AB34" s="1100">
        <f t="shared" ref="AB34:AB35" si="11">AB30+AB32</f>
        <v>323</v>
      </c>
      <c r="AC34" s="1100"/>
      <c r="AD34" s="1100">
        <f>AD30+AD32</f>
        <v>280</v>
      </c>
      <c r="AE34" s="1100"/>
      <c r="AF34" s="789">
        <f>SUM(H34:AE34)</f>
        <v>4051</v>
      </c>
      <c r="AG34" s="1110"/>
      <c r="AH34" s="1158"/>
      <c r="AI34" s="1158"/>
      <c r="AJ34" s="1087"/>
      <c r="AK34" s="1088"/>
      <c r="AL34" s="297"/>
      <c r="AN34" s="816"/>
      <c r="AO34" s="302" t="s">
        <v>591</v>
      </c>
      <c r="AP34" s="302">
        <v>98</v>
      </c>
      <c r="AQ34" s="302">
        <v>52</v>
      </c>
      <c r="AR34" s="302">
        <v>216</v>
      </c>
      <c r="AS34" s="302">
        <v>67</v>
      </c>
      <c r="AT34" s="302">
        <v>89</v>
      </c>
      <c r="AU34" s="302">
        <v>71</v>
      </c>
      <c r="AV34" s="302">
        <v>51</v>
      </c>
      <c r="AW34" s="302">
        <v>17</v>
      </c>
      <c r="AX34" s="302">
        <v>14</v>
      </c>
      <c r="AY34" s="302">
        <v>0</v>
      </c>
      <c r="AZ34" s="302">
        <v>123</v>
      </c>
      <c r="BA34" s="302">
        <v>18</v>
      </c>
      <c r="BB34" s="302">
        <f>SUM(AP34:BA34)</f>
        <v>816</v>
      </c>
    </row>
    <row r="35" spans="1:54" ht="17.25" customHeight="1">
      <c r="A35" s="237"/>
      <c r="B35" s="1148"/>
      <c r="C35" s="738"/>
      <c r="D35" s="738"/>
      <c r="E35" s="738"/>
      <c r="F35" s="738"/>
      <c r="G35" s="738"/>
      <c r="H35" s="1117">
        <f>H31+H33</f>
        <v>5962</v>
      </c>
      <c r="I35" s="1128"/>
      <c r="J35" s="1117">
        <f t="shared" si="2"/>
        <v>7591</v>
      </c>
      <c r="K35" s="1128"/>
      <c r="L35" s="1117">
        <f t="shared" si="3"/>
        <v>10336</v>
      </c>
      <c r="M35" s="1128"/>
      <c r="N35" s="1117">
        <f t="shared" si="4"/>
        <v>7220</v>
      </c>
      <c r="O35" s="1128"/>
      <c r="P35" s="1117">
        <f t="shared" si="5"/>
        <v>7482</v>
      </c>
      <c r="Q35" s="1128"/>
      <c r="R35" s="1117">
        <f t="shared" si="6"/>
        <v>8257</v>
      </c>
      <c r="S35" s="1128"/>
      <c r="T35" s="1117">
        <f t="shared" si="7"/>
        <v>9489</v>
      </c>
      <c r="U35" s="1128"/>
      <c r="V35" s="1117">
        <f t="shared" si="8"/>
        <v>9206</v>
      </c>
      <c r="W35" s="1128"/>
      <c r="X35" s="1117">
        <f t="shared" si="9"/>
        <v>6772</v>
      </c>
      <c r="Y35" s="1128"/>
      <c r="Z35" s="1117">
        <f t="shared" si="10"/>
        <v>7692</v>
      </c>
      <c r="AA35" s="1128"/>
      <c r="AB35" s="1117">
        <f t="shared" si="11"/>
        <v>6817</v>
      </c>
      <c r="AC35" s="1128"/>
      <c r="AD35" s="1117">
        <f>AD31+AD33</f>
        <v>6712</v>
      </c>
      <c r="AE35" s="1128"/>
      <c r="AF35" s="1117">
        <f>SUM(H35:AE35)</f>
        <v>93536</v>
      </c>
      <c r="AG35" s="1118"/>
      <c r="AH35" s="1118"/>
      <c r="AI35" s="1119"/>
      <c r="AJ35" s="1088"/>
      <c r="AK35" s="1088"/>
      <c r="AL35" s="297"/>
    </row>
    <row r="36" spans="1:54" ht="13.15" customHeight="1">
      <c r="A36" s="363"/>
      <c r="B36" s="1148" t="s">
        <v>71</v>
      </c>
      <c r="C36" s="738"/>
      <c r="D36" s="738"/>
      <c r="E36" s="738"/>
      <c r="F36" s="738"/>
      <c r="G36" s="738"/>
      <c r="H36" s="789">
        <f>H34/AP6</f>
        <v>13.315789473684211</v>
      </c>
      <c r="I36" s="1149"/>
      <c r="J36" s="789">
        <f>J34/AR6</f>
        <v>12.62962962962963</v>
      </c>
      <c r="K36" s="1149"/>
      <c r="L36" s="789">
        <f>L34/AT6</f>
        <v>13.88</v>
      </c>
      <c r="M36" s="1149"/>
      <c r="N36" s="789">
        <f>N34/AV6</f>
        <v>13.115384615384615</v>
      </c>
      <c r="O36" s="1149"/>
      <c r="P36" s="789">
        <f>P34/AX6</f>
        <v>12.925925925925926</v>
      </c>
      <c r="Q36" s="1149"/>
      <c r="R36" s="789">
        <f>R34/AZ6</f>
        <v>14.038461538461538</v>
      </c>
      <c r="S36" s="1149"/>
      <c r="T36" s="789">
        <f>T34/BB6</f>
        <v>13.666666666666666</v>
      </c>
      <c r="U36" s="1149"/>
      <c r="V36" s="789">
        <f>V34/BD6</f>
        <v>14.5</v>
      </c>
      <c r="W36" s="1149"/>
      <c r="X36" s="789">
        <f>X34/BF6</f>
        <v>15.913043478260869</v>
      </c>
      <c r="Y36" s="1149"/>
      <c r="Z36" s="789">
        <f>Z34/BH6</f>
        <v>14.782608695652174</v>
      </c>
      <c r="AA36" s="1149"/>
      <c r="AB36" s="789">
        <f>AB34/BJ6</f>
        <v>13.458333333333334</v>
      </c>
      <c r="AC36" s="1149"/>
      <c r="AD36" s="789">
        <f>AD34/BL6</f>
        <v>11.2</v>
      </c>
      <c r="AE36" s="1149"/>
      <c r="AF36" s="789">
        <f>AF34/BN6</f>
        <v>13.593959731543624</v>
      </c>
      <c r="AG36" s="1110"/>
      <c r="AH36" s="1110"/>
      <c r="AI36" s="792"/>
      <c r="AJ36" s="276"/>
      <c r="AK36" s="276"/>
      <c r="AL36" s="297"/>
    </row>
    <row r="37" spans="1:54" ht="13.15" customHeight="1" thickBot="1">
      <c r="A37" s="38"/>
      <c r="B37" s="1138"/>
      <c r="C37" s="1139"/>
      <c r="D37" s="1139"/>
      <c r="E37" s="1139"/>
      <c r="F37" s="1139"/>
      <c r="G37" s="1139"/>
      <c r="H37" s="1090">
        <f>H35/AP6</f>
        <v>313.78947368421052</v>
      </c>
      <c r="I37" s="1090"/>
      <c r="J37" s="1090">
        <f>J35/AR6</f>
        <v>281.14814814814815</v>
      </c>
      <c r="K37" s="1090"/>
      <c r="L37" s="1090">
        <f>L35/AT6</f>
        <v>413.44</v>
      </c>
      <c r="M37" s="1090"/>
      <c r="N37" s="1090">
        <f>N35/AV6</f>
        <v>277.69230769230768</v>
      </c>
      <c r="O37" s="1090"/>
      <c r="P37" s="1090">
        <f>P35/AX6</f>
        <v>277.11111111111109</v>
      </c>
      <c r="Q37" s="1090"/>
      <c r="R37" s="1090">
        <f>R35/AZ6</f>
        <v>317.57692307692309</v>
      </c>
      <c r="S37" s="1090"/>
      <c r="T37" s="1090">
        <f>T35/BB6</f>
        <v>351.44444444444446</v>
      </c>
      <c r="U37" s="1090"/>
      <c r="V37" s="1090">
        <f>V35/BD6</f>
        <v>354.07692307692309</v>
      </c>
      <c r="W37" s="1090"/>
      <c r="X37" s="1090">
        <f>X35/BF6</f>
        <v>294.43478260869563</v>
      </c>
      <c r="Y37" s="1090"/>
      <c r="Z37" s="1090">
        <f>Z35/BH6</f>
        <v>334.43478260869563</v>
      </c>
      <c r="AA37" s="1090"/>
      <c r="AB37" s="1090">
        <f>AB35/BJ6</f>
        <v>284.04166666666669</v>
      </c>
      <c r="AC37" s="1090"/>
      <c r="AD37" s="1090">
        <f>AD35/BL6</f>
        <v>268.48</v>
      </c>
      <c r="AE37" s="1090"/>
      <c r="AF37" s="797">
        <f>AF35/BN6</f>
        <v>313.87919463087246</v>
      </c>
      <c r="AG37" s="1093"/>
      <c r="AH37" s="1093"/>
      <c r="AI37" s="800"/>
      <c r="AJ37" s="1087"/>
      <c r="AK37" s="1088"/>
      <c r="AL37" s="297"/>
    </row>
    <row r="38" spans="1:54" ht="7.15" customHeight="1" thickBot="1">
      <c r="A38" s="1152"/>
      <c r="B38" s="1153"/>
      <c r="C38" s="1153"/>
      <c r="D38" s="1153"/>
      <c r="E38" s="1153"/>
      <c r="F38" s="1153"/>
      <c r="G38" s="1153"/>
      <c r="H38" s="1153"/>
      <c r="I38" s="1153"/>
      <c r="J38" s="1153"/>
      <c r="K38" s="1153"/>
      <c r="L38" s="1153"/>
      <c r="M38" s="1153"/>
      <c r="N38" s="1153"/>
      <c r="O38" s="1153"/>
      <c r="P38" s="1153"/>
      <c r="Q38" s="1153"/>
      <c r="R38" s="1153"/>
      <c r="S38" s="1153"/>
      <c r="T38" s="1153"/>
      <c r="U38" s="1153"/>
      <c r="V38" s="1153"/>
      <c r="W38" s="1153"/>
      <c r="X38" s="1153"/>
      <c r="Y38" s="1153"/>
      <c r="Z38" s="1153"/>
      <c r="AA38" s="1153"/>
      <c r="AB38" s="1153"/>
      <c r="AC38" s="1153"/>
      <c r="AD38" s="1153"/>
      <c r="AE38" s="1153"/>
      <c r="AF38" s="1153"/>
      <c r="AG38" s="1153"/>
      <c r="AH38" s="1153"/>
      <c r="AI38" s="1153"/>
      <c r="AJ38" s="276"/>
      <c r="AK38" s="276"/>
      <c r="AL38" s="297"/>
    </row>
    <row r="39" spans="1:54" ht="13.15" customHeight="1">
      <c r="A39" s="38"/>
      <c r="B39" s="1154" t="s">
        <v>82</v>
      </c>
      <c r="C39" s="816"/>
      <c r="D39" s="816"/>
      <c r="E39" s="816"/>
      <c r="F39" s="816"/>
      <c r="G39" s="816"/>
      <c r="H39" s="1096">
        <v>300</v>
      </c>
      <c r="I39" s="1151"/>
      <c r="J39" s="1096">
        <v>401</v>
      </c>
      <c r="K39" s="1151"/>
      <c r="L39" s="1096">
        <v>453</v>
      </c>
      <c r="M39" s="1151"/>
      <c r="N39" s="1096">
        <v>272</v>
      </c>
      <c r="O39" s="1151"/>
      <c r="P39" s="1096">
        <v>371</v>
      </c>
      <c r="Q39" s="1151"/>
      <c r="R39" s="1096">
        <v>308</v>
      </c>
      <c r="S39" s="1151"/>
      <c r="T39" s="1096">
        <v>372</v>
      </c>
      <c r="U39" s="1151"/>
      <c r="V39" s="1096">
        <v>394</v>
      </c>
      <c r="W39" s="1151"/>
      <c r="X39" s="1096">
        <v>381</v>
      </c>
      <c r="Y39" s="1151"/>
      <c r="Z39" s="1096">
        <v>412</v>
      </c>
      <c r="AA39" s="1151"/>
      <c r="AB39" s="1096">
        <v>354</v>
      </c>
      <c r="AC39" s="1151"/>
      <c r="AD39" s="1096">
        <v>329</v>
      </c>
      <c r="AE39" s="1151"/>
      <c r="AF39" s="1096">
        <v>4347</v>
      </c>
      <c r="AG39" s="1097"/>
      <c r="AH39" s="1097"/>
      <c r="AI39" s="1157"/>
      <c r="AJ39" s="1087"/>
      <c r="AK39" s="1088"/>
      <c r="AL39" s="297"/>
      <c r="AM39" s="249"/>
    </row>
    <row r="40" spans="1:54" ht="13.15" customHeight="1">
      <c r="B40" s="1148"/>
      <c r="C40" s="738"/>
      <c r="D40" s="738"/>
      <c r="E40" s="738"/>
      <c r="F40" s="738"/>
      <c r="G40" s="738"/>
      <c r="H40" s="1117">
        <v>7376</v>
      </c>
      <c r="I40" s="1128"/>
      <c r="J40" s="1117">
        <v>9976</v>
      </c>
      <c r="K40" s="1128"/>
      <c r="L40" s="1117">
        <v>11696</v>
      </c>
      <c r="M40" s="1128"/>
      <c r="N40" s="1117">
        <v>4811</v>
      </c>
      <c r="O40" s="1128"/>
      <c r="P40" s="1117">
        <v>10617</v>
      </c>
      <c r="Q40" s="1128"/>
      <c r="R40" s="1117">
        <v>7539</v>
      </c>
      <c r="S40" s="1128"/>
      <c r="T40" s="1117">
        <v>9283</v>
      </c>
      <c r="U40" s="1128"/>
      <c r="V40" s="1117">
        <v>9662</v>
      </c>
      <c r="W40" s="1128"/>
      <c r="X40" s="1117">
        <v>8523</v>
      </c>
      <c r="Y40" s="1128"/>
      <c r="Z40" s="1117">
        <v>8840</v>
      </c>
      <c r="AA40" s="1128"/>
      <c r="AB40" s="1117">
        <v>9320</v>
      </c>
      <c r="AC40" s="1128"/>
      <c r="AD40" s="1117">
        <v>7216</v>
      </c>
      <c r="AE40" s="1128"/>
      <c r="AF40" s="789">
        <v>104859</v>
      </c>
      <c r="AG40" s="1110"/>
      <c r="AH40" s="1110"/>
      <c r="AI40" s="792"/>
      <c r="AJ40" s="1087"/>
      <c r="AK40" s="1088"/>
      <c r="AL40" s="297"/>
      <c r="AM40" s="249"/>
    </row>
    <row r="41" spans="1:54" ht="13.15" customHeight="1">
      <c r="B41" s="1148" t="s">
        <v>71</v>
      </c>
      <c r="C41" s="738"/>
      <c r="D41" s="738"/>
      <c r="E41" s="738"/>
      <c r="F41" s="738"/>
      <c r="G41" s="738"/>
      <c r="H41" s="789">
        <v>15.789473684210526</v>
      </c>
      <c r="I41" s="1149"/>
      <c r="J41" s="789">
        <v>16.04</v>
      </c>
      <c r="K41" s="1149"/>
      <c r="L41" s="789">
        <v>18.12</v>
      </c>
      <c r="M41" s="1149"/>
      <c r="N41" s="789">
        <v>10.461538461538462</v>
      </c>
      <c r="O41" s="1149"/>
      <c r="P41" s="789">
        <v>14.26923076923077</v>
      </c>
      <c r="Q41" s="1149"/>
      <c r="R41" s="789">
        <v>11.846153846153847</v>
      </c>
      <c r="S41" s="1149"/>
      <c r="T41" s="789">
        <v>14.307692307692308</v>
      </c>
      <c r="U41" s="1149"/>
      <c r="V41" s="789">
        <v>15.76</v>
      </c>
      <c r="W41" s="1149"/>
      <c r="X41" s="789">
        <v>16.565217391304348</v>
      </c>
      <c r="Y41" s="1149"/>
      <c r="Z41" s="789">
        <v>17.913043478260871</v>
      </c>
      <c r="AA41" s="1149"/>
      <c r="AB41" s="789">
        <v>14.16</v>
      </c>
      <c r="AC41" s="1149"/>
      <c r="AD41" s="789">
        <v>12.653846153846153</v>
      </c>
      <c r="AE41" s="1149"/>
      <c r="AF41" s="789">
        <v>14.735593220338982</v>
      </c>
      <c r="AG41" s="1110"/>
      <c r="AH41" s="1110"/>
      <c r="AI41" s="792"/>
      <c r="AJ41" s="1087"/>
      <c r="AK41" s="1088"/>
      <c r="AL41" s="297"/>
      <c r="AM41" s="249"/>
    </row>
    <row r="42" spans="1:54" ht="13.15" customHeight="1" thickBot="1">
      <c r="B42" s="1138"/>
      <c r="C42" s="1139"/>
      <c r="D42" s="1139"/>
      <c r="E42" s="1139"/>
      <c r="F42" s="1139"/>
      <c r="G42" s="1139"/>
      <c r="H42" s="797">
        <v>388.21052631578948</v>
      </c>
      <c r="I42" s="1150"/>
      <c r="J42" s="797">
        <v>399.04</v>
      </c>
      <c r="K42" s="1150"/>
      <c r="L42" s="797">
        <v>467.84</v>
      </c>
      <c r="M42" s="1150"/>
      <c r="N42" s="797">
        <v>185.03846153846155</v>
      </c>
      <c r="O42" s="1150"/>
      <c r="P42" s="797">
        <v>408.34615384615387</v>
      </c>
      <c r="Q42" s="1150"/>
      <c r="R42" s="797">
        <v>289.96153846153845</v>
      </c>
      <c r="S42" s="1150"/>
      <c r="T42" s="797">
        <v>357.03846153846155</v>
      </c>
      <c r="U42" s="1150"/>
      <c r="V42" s="797">
        <v>386.48</v>
      </c>
      <c r="W42" s="1150"/>
      <c r="X42" s="797">
        <v>370.56521739130437</v>
      </c>
      <c r="Y42" s="1150"/>
      <c r="Z42" s="797">
        <v>384.3478260869565</v>
      </c>
      <c r="AA42" s="1150"/>
      <c r="AB42" s="797">
        <v>372.8</v>
      </c>
      <c r="AC42" s="1150"/>
      <c r="AD42" s="797">
        <v>277.53846153846155</v>
      </c>
      <c r="AE42" s="1150"/>
      <c r="AF42" s="797">
        <v>355.45423728813557</v>
      </c>
      <c r="AG42" s="1093"/>
      <c r="AH42" s="1093"/>
      <c r="AI42" s="800"/>
      <c r="AJ42" s="1087"/>
      <c r="AK42" s="1088"/>
      <c r="AL42" s="297"/>
      <c r="AM42" s="249"/>
    </row>
    <row r="43" spans="1:54" ht="18" customHeight="1">
      <c r="AI43" s="240"/>
      <c r="AJ43" s="1088"/>
      <c r="AK43" s="1088"/>
      <c r="AL43" s="297"/>
    </row>
    <row r="44" spans="1:54" ht="18" customHeight="1">
      <c r="B44" s="15"/>
      <c r="AI44" s="297"/>
      <c r="AJ44" s="1155"/>
      <c r="AK44" s="1156"/>
      <c r="AL44" s="297"/>
    </row>
    <row r="45" spans="1:54" ht="20.100000000000001" customHeight="1"/>
    <row r="46" spans="1:54" ht="20.100000000000001" customHeight="1"/>
    <row r="47" spans="1:54" ht="20.100000000000001" customHeight="1"/>
    <row r="48" spans="1:5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</sheetData>
  <customSheetViews>
    <customSheetView guid="{56B3D650-A60E-47C2-8A5C-192EE0975BCA}" scale="110" showPageBreaks="1" printArea="1" hiddenRows="1" view="pageBreakPreview" topLeftCell="A8">
      <selection activeCell="H29" sqref="H29:AI30"/>
      <pageMargins left="0.43307086614173229" right="0.39370078740157483" top="0.59055118110236227" bottom="0.39370078740157483" header="0.51181102362204722" footer="0.23622047244094491"/>
      <pageSetup paperSize="9" scale="99" orientation="portrait" r:id="rId1"/>
      <headerFooter alignWithMargins="0">
        <oddFooter>&amp;C&amp;"ＭＳ 明朝,標準"－8－</oddFooter>
      </headerFooter>
    </customSheetView>
  </customSheetViews>
  <mergeCells count="468">
    <mergeCell ref="AN31:AN32"/>
    <mergeCell ref="AN33:AN34"/>
    <mergeCell ref="V31:W31"/>
    <mergeCell ref="X31:Y31"/>
    <mergeCell ref="Z31:AA31"/>
    <mergeCell ref="AB31:AC31"/>
    <mergeCell ref="AD31:AE31"/>
    <mergeCell ref="H32:I32"/>
    <mergeCell ref="V32:W32"/>
    <mergeCell ref="X32:Y32"/>
    <mergeCell ref="Z32:AA32"/>
    <mergeCell ref="H31:I31"/>
    <mergeCell ref="J31:K31"/>
    <mergeCell ref="L31:M31"/>
    <mergeCell ref="J32:K32"/>
    <mergeCell ref="L32:M32"/>
    <mergeCell ref="N32:O32"/>
    <mergeCell ref="P32:Q32"/>
    <mergeCell ref="R32:S32"/>
    <mergeCell ref="T32:U32"/>
    <mergeCell ref="R31:S31"/>
    <mergeCell ref="T31:U31"/>
    <mergeCell ref="Z33:AA33"/>
    <mergeCell ref="AB33:AC33"/>
    <mergeCell ref="D11:G11"/>
    <mergeCell ref="H33:I33"/>
    <mergeCell ref="J33:K33"/>
    <mergeCell ref="L33:M33"/>
    <mergeCell ref="N33:O33"/>
    <mergeCell ref="P33:Q33"/>
    <mergeCell ref="R33:S33"/>
    <mergeCell ref="T33:U33"/>
    <mergeCell ref="V33:W33"/>
    <mergeCell ref="B29:G29"/>
    <mergeCell ref="H29:I29"/>
    <mergeCell ref="J29:K29"/>
    <mergeCell ref="P29:Q29"/>
    <mergeCell ref="N29:O29"/>
    <mergeCell ref="T29:U29"/>
    <mergeCell ref="B24:G24"/>
    <mergeCell ref="H24:I24"/>
    <mergeCell ref="J24:K24"/>
    <mergeCell ref="L24:M24"/>
    <mergeCell ref="N24:O24"/>
    <mergeCell ref="P24:Q24"/>
    <mergeCell ref="R24:S24"/>
    <mergeCell ref="T24:U24"/>
    <mergeCell ref="V24:W24"/>
    <mergeCell ref="AB32:AC32"/>
    <mergeCell ref="AD32:AE32"/>
    <mergeCell ref="B30:G31"/>
    <mergeCell ref="B32:G33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X33:Y33"/>
    <mergeCell ref="AD33:AE33"/>
    <mergeCell ref="B6:G7"/>
    <mergeCell ref="H6:I7"/>
    <mergeCell ref="J6:K7"/>
    <mergeCell ref="L6:M7"/>
    <mergeCell ref="N6:O7"/>
    <mergeCell ref="P6:Q7"/>
    <mergeCell ref="R6:S7"/>
    <mergeCell ref="T6:U7"/>
    <mergeCell ref="B8:C9"/>
    <mergeCell ref="N2:AI2"/>
    <mergeCell ref="AB9:AC9"/>
    <mergeCell ref="N31:O31"/>
    <mergeCell ref="P31:Q31"/>
    <mergeCell ref="V6:W7"/>
    <mergeCell ref="X6:Y7"/>
    <mergeCell ref="AF9:AI9"/>
    <mergeCell ref="N8:O8"/>
    <mergeCell ref="R8:S8"/>
    <mergeCell ref="T8:U8"/>
    <mergeCell ref="R11:S11"/>
    <mergeCell ref="T11:U11"/>
    <mergeCell ref="V11:W11"/>
    <mergeCell ref="AF27:AI29"/>
    <mergeCell ref="AB8:AC8"/>
    <mergeCell ref="AD42:AE42"/>
    <mergeCell ref="AB41:AC41"/>
    <mergeCell ref="AD41:AE41"/>
    <mergeCell ref="AB40:AC40"/>
    <mergeCell ref="AD36:AE36"/>
    <mergeCell ref="AD34:AE34"/>
    <mergeCell ref="AB35:AC35"/>
    <mergeCell ref="AB34:AC34"/>
    <mergeCell ref="Z34:AA34"/>
    <mergeCell ref="AJ37:AK37"/>
    <mergeCell ref="AJ44:AK44"/>
    <mergeCell ref="AF40:AI40"/>
    <mergeCell ref="AJ42:AK42"/>
    <mergeCell ref="AJ41:AK41"/>
    <mergeCell ref="AJ40:AK40"/>
    <mergeCell ref="AJ39:AK39"/>
    <mergeCell ref="AJ35:AK35"/>
    <mergeCell ref="AB42:AC42"/>
    <mergeCell ref="AJ34:AK34"/>
    <mergeCell ref="AJ43:AK43"/>
    <mergeCell ref="AF37:AI37"/>
    <mergeCell ref="AF39:AI39"/>
    <mergeCell ref="AF42:AI42"/>
    <mergeCell ref="AF36:AI36"/>
    <mergeCell ref="AF41:AI41"/>
    <mergeCell ref="AF34:AI34"/>
    <mergeCell ref="AF35:AI35"/>
    <mergeCell ref="AF30:AI30"/>
    <mergeCell ref="AF31:AI31"/>
    <mergeCell ref="AF32:AI32"/>
    <mergeCell ref="AF33:AI33"/>
    <mergeCell ref="B41:G42"/>
    <mergeCell ref="H41:I41"/>
    <mergeCell ref="L41:M41"/>
    <mergeCell ref="N41:O41"/>
    <mergeCell ref="P41:Q41"/>
    <mergeCell ref="H42:I42"/>
    <mergeCell ref="J42:K42"/>
    <mergeCell ref="L42:M42"/>
    <mergeCell ref="R41:S41"/>
    <mergeCell ref="N42:O42"/>
    <mergeCell ref="P42:Q42"/>
    <mergeCell ref="J41:K41"/>
    <mergeCell ref="Z37:AA37"/>
    <mergeCell ref="T37:U37"/>
    <mergeCell ref="V37:W37"/>
    <mergeCell ref="A38:AI38"/>
    <mergeCell ref="B39:G40"/>
    <mergeCell ref="H39:I39"/>
    <mergeCell ref="P40:Q40"/>
    <mergeCell ref="R39:S39"/>
    <mergeCell ref="H40:I40"/>
    <mergeCell ref="J40:K40"/>
    <mergeCell ref="N37:O37"/>
    <mergeCell ref="J39:K39"/>
    <mergeCell ref="L39:M39"/>
    <mergeCell ref="Z39:AA39"/>
    <mergeCell ref="AD40:AE40"/>
    <mergeCell ref="T35:U35"/>
    <mergeCell ref="V35:W35"/>
    <mergeCell ref="Z36:AA36"/>
    <mergeCell ref="AD35:AE35"/>
    <mergeCell ref="Z35:AA35"/>
    <mergeCell ref="N39:O39"/>
    <mergeCell ref="P39:Q39"/>
    <mergeCell ref="X39:Y39"/>
    <mergeCell ref="L40:M40"/>
    <mergeCell ref="AB39:AC39"/>
    <mergeCell ref="N40:O40"/>
    <mergeCell ref="AB37:AC37"/>
    <mergeCell ref="AD37:AE37"/>
    <mergeCell ref="AD39:AE39"/>
    <mergeCell ref="AB36:AC36"/>
    <mergeCell ref="V34:W34"/>
    <mergeCell ref="T34:U34"/>
    <mergeCell ref="R34:S34"/>
    <mergeCell ref="P35:Q35"/>
    <mergeCell ref="X34:Y34"/>
    <mergeCell ref="T41:U41"/>
    <mergeCell ref="T36:U36"/>
    <mergeCell ref="V36:W36"/>
    <mergeCell ref="T39:U39"/>
    <mergeCell ref="V39:W39"/>
    <mergeCell ref="X37:Y37"/>
    <mergeCell ref="X36:Y36"/>
    <mergeCell ref="X35:Y35"/>
    <mergeCell ref="T42:U42"/>
    <mergeCell ref="V42:W42"/>
    <mergeCell ref="R42:S42"/>
    <mergeCell ref="V40:W40"/>
    <mergeCell ref="X42:Y42"/>
    <mergeCell ref="Z42:AA42"/>
    <mergeCell ref="Z41:AA41"/>
    <mergeCell ref="X41:Y41"/>
    <mergeCell ref="R40:S40"/>
    <mergeCell ref="T40:U40"/>
    <mergeCell ref="V41:W41"/>
    <mergeCell ref="X40:Y40"/>
    <mergeCell ref="Z40:AA40"/>
    <mergeCell ref="B10:C11"/>
    <mergeCell ref="B34:G35"/>
    <mergeCell ref="H34:I34"/>
    <mergeCell ref="J34:K34"/>
    <mergeCell ref="L34:M34"/>
    <mergeCell ref="N34:O34"/>
    <mergeCell ref="R37:S37"/>
    <mergeCell ref="P37:Q37"/>
    <mergeCell ref="H35:I35"/>
    <mergeCell ref="J35:K35"/>
    <mergeCell ref="L35:M35"/>
    <mergeCell ref="B36:G37"/>
    <mergeCell ref="H36:I36"/>
    <mergeCell ref="J36:K36"/>
    <mergeCell ref="R35:S35"/>
    <mergeCell ref="N35:O35"/>
    <mergeCell ref="L36:M36"/>
    <mergeCell ref="H37:I37"/>
    <mergeCell ref="J37:K37"/>
    <mergeCell ref="L37:M37"/>
    <mergeCell ref="N36:O36"/>
    <mergeCell ref="P36:Q36"/>
    <mergeCell ref="R36:S36"/>
    <mergeCell ref="P34:Q34"/>
    <mergeCell ref="B14:C15"/>
    <mergeCell ref="H14:I14"/>
    <mergeCell ref="J14:K14"/>
    <mergeCell ref="L14:M14"/>
    <mergeCell ref="N14:O14"/>
    <mergeCell ref="D13:G13"/>
    <mergeCell ref="H13:I13"/>
    <mergeCell ref="J13:K13"/>
    <mergeCell ref="L13:M13"/>
    <mergeCell ref="N13:O13"/>
    <mergeCell ref="D15:G15"/>
    <mergeCell ref="H15:I15"/>
    <mergeCell ref="J15:K15"/>
    <mergeCell ref="L15:M15"/>
    <mergeCell ref="N15:O15"/>
    <mergeCell ref="B12:C13"/>
    <mergeCell ref="H12:I12"/>
    <mergeCell ref="J12:K12"/>
    <mergeCell ref="L12:M12"/>
    <mergeCell ref="N12:O12"/>
    <mergeCell ref="Z27:AA27"/>
    <mergeCell ref="V10:W10"/>
    <mergeCell ref="H28:I28"/>
    <mergeCell ref="AB29:AC29"/>
    <mergeCell ref="AD29:AE29"/>
    <mergeCell ref="L29:M29"/>
    <mergeCell ref="R29:S29"/>
    <mergeCell ref="Z28:AA28"/>
    <mergeCell ref="AD8:AE8"/>
    <mergeCell ref="AD10:AE10"/>
    <mergeCell ref="H10:I10"/>
    <mergeCell ref="J10:K10"/>
    <mergeCell ref="L10:M10"/>
    <mergeCell ref="N10:O10"/>
    <mergeCell ref="P10:Q10"/>
    <mergeCell ref="R10:S10"/>
    <mergeCell ref="T10:U10"/>
    <mergeCell ref="AB10:AC10"/>
    <mergeCell ref="AD11:AE11"/>
    <mergeCell ref="X11:Y11"/>
    <mergeCell ref="Z11:AA11"/>
    <mergeCell ref="H11:I11"/>
    <mergeCell ref="J11:K11"/>
    <mergeCell ref="L11:M11"/>
    <mergeCell ref="X29:Y29"/>
    <mergeCell ref="Z29:AA29"/>
    <mergeCell ref="V29:W29"/>
    <mergeCell ref="B27:G27"/>
    <mergeCell ref="D9:G9"/>
    <mergeCell ref="H27:I27"/>
    <mergeCell ref="X10:Y10"/>
    <mergeCell ref="Z10:AA10"/>
    <mergeCell ref="X12:Y12"/>
    <mergeCell ref="Z12:AA12"/>
    <mergeCell ref="T15:U15"/>
    <mergeCell ref="V15:W15"/>
    <mergeCell ref="B16:G16"/>
    <mergeCell ref="H16:I16"/>
    <mergeCell ref="J16:K16"/>
    <mergeCell ref="L16:M16"/>
    <mergeCell ref="B17:G17"/>
    <mergeCell ref="H17:I17"/>
    <mergeCell ref="J17:K17"/>
    <mergeCell ref="L17:M17"/>
    <mergeCell ref="B21:G21"/>
    <mergeCell ref="H21:I21"/>
    <mergeCell ref="J21:K21"/>
    <mergeCell ref="Z21:AA21"/>
    <mergeCell ref="X9:Y9"/>
    <mergeCell ref="P8:Q8"/>
    <mergeCell ref="H8:I8"/>
    <mergeCell ref="J8:K8"/>
    <mergeCell ref="L8:M8"/>
    <mergeCell ref="V8:W8"/>
    <mergeCell ref="X8:Y8"/>
    <mergeCell ref="Z13:AA13"/>
    <mergeCell ref="P13:Q13"/>
    <mergeCell ref="R13:S13"/>
    <mergeCell ref="T13:U13"/>
    <mergeCell ref="V13:W13"/>
    <mergeCell ref="J27:K27"/>
    <mergeCell ref="H9:I9"/>
    <mergeCell ref="J9:K9"/>
    <mergeCell ref="L9:M9"/>
    <mergeCell ref="N9:O9"/>
    <mergeCell ref="P9:Q9"/>
    <mergeCell ref="R9:S9"/>
    <mergeCell ref="T9:U9"/>
    <mergeCell ref="V9:W9"/>
    <mergeCell ref="P15:Q15"/>
    <mergeCell ref="R15:S15"/>
    <mergeCell ref="B3:G3"/>
    <mergeCell ref="AF3:AI5"/>
    <mergeCell ref="B5:G5"/>
    <mergeCell ref="H5:I5"/>
    <mergeCell ref="J5:K5"/>
    <mergeCell ref="V5:W5"/>
    <mergeCell ref="X5:Y5"/>
    <mergeCell ref="Z5:AA5"/>
    <mergeCell ref="AB5:AC5"/>
    <mergeCell ref="J3:K3"/>
    <mergeCell ref="L5:M5"/>
    <mergeCell ref="N5:O5"/>
    <mergeCell ref="P5:Q5"/>
    <mergeCell ref="R5:S5"/>
    <mergeCell ref="T5:U5"/>
    <mergeCell ref="AD5:AE5"/>
    <mergeCell ref="AF12:AI12"/>
    <mergeCell ref="P12:Q12"/>
    <mergeCell ref="R12:S12"/>
    <mergeCell ref="T12:U12"/>
    <mergeCell ref="V12:W12"/>
    <mergeCell ref="H3:I3"/>
    <mergeCell ref="Z3:AA3"/>
    <mergeCell ref="H4:I4"/>
    <mergeCell ref="Z4:AA4"/>
    <mergeCell ref="AF8:AI8"/>
    <mergeCell ref="AF10:AI10"/>
    <mergeCell ref="AF11:AI11"/>
    <mergeCell ref="N11:O11"/>
    <mergeCell ref="Z6:AA7"/>
    <mergeCell ref="AB6:AC7"/>
    <mergeCell ref="AD6:AE7"/>
    <mergeCell ref="AF6:AI7"/>
    <mergeCell ref="AD9:AE9"/>
    <mergeCell ref="Z9:AA9"/>
    <mergeCell ref="AB11:AC11"/>
    <mergeCell ref="P11:Q11"/>
    <mergeCell ref="AB12:AC12"/>
    <mergeCell ref="AD12:AE12"/>
    <mergeCell ref="Z8:AA8"/>
    <mergeCell ref="AB14:AC14"/>
    <mergeCell ref="AD14:AE14"/>
    <mergeCell ref="AF14:AI14"/>
    <mergeCell ref="X14:Y14"/>
    <mergeCell ref="Z14:AA14"/>
    <mergeCell ref="P14:Q14"/>
    <mergeCell ref="R14:S14"/>
    <mergeCell ref="T14:U14"/>
    <mergeCell ref="V14:W14"/>
    <mergeCell ref="AB15:AC15"/>
    <mergeCell ref="AD15:AE15"/>
    <mergeCell ref="AF15:AI15"/>
    <mergeCell ref="X15:Y15"/>
    <mergeCell ref="Z15:AA15"/>
    <mergeCell ref="N16:O16"/>
    <mergeCell ref="P16:Q16"/>
    <mergeCell ref="R16:S16"/>
    <mergeCell ref="R17:S17"/>
    <mergeCell ref="T17:U17"/>
    <mergeCell ref="V17:W17"/>
    <mergeCell ref="T16:U16"/>
    <mergeCell ref="V16:W16"/>
    <mergeCell ref="N17:O17"/>
    <mergeCell ref="P17:Q17"/>
    <mergeCell ref="AF21:AI23"/>
    <mergeCell ref="H22:I22"/>
    <mergeCell ref="Z22:AA22"/>
    <mergeCell ref="B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J31:AK31"/>
    <mergeCell ref="AJ32:AK32"/>
    <mergeCell ref="AJ33:AK33"/>
    <mergeCell ref="X24:Y24"/>
    <mergeCell ref="Z24:AA24"/>
    <mergeCell ref="AB24:AC24"/>
    <mergeCell ref="AD24:AE24"/>
    <mergeCell ref="AF24:AI24"/>
    <mergeCell ref="X16:Y16"/>
    <mergeCell ref="Z16:AA16"/>
    <mergeCell ref="AB16:AC16"/>
    <mergeCell ref="AD16:AE16"/>
    <mergeCell ref="AF17:AI17"/>
    <mergeCell ref="X17:Y17"/>
    <mergeCell ref="Z17:AA17"/>
    <mergeCell ref="AB17:AC17"/>
    <mergeCell ref="AD17:AE17"/>
    <mergeCell ref="AF16:AI16"/>
    <mergeCell ref="AB13:AC13"/>
    <mergeCell ref="AD13:AE13"/>
    <mergeCell ref="AF13:AI13"/>
    <mergeCell ref="X13:Y13"/>
    <mergeCell ref="AY12:AY13"/>
    <mergeCell ref="AZ12:AZ13"/>
    <mergeCell ref="BA12:BA13"/>
    <mergeCell ref="BB12:BB13"/>
    <mergeCell ref="BC12:BC13"/>
    <mergeCell ref="BD12:BD13"/>
    <mergeCell ref="AR8:AS8"/>
    <mergeCell ref="BH8:BI8"/>
    <mergeCell ref="AQ12:AQ13"/>
    <mergeCell ref="AR12:AR13"/>
    <mergeCell ref="AS12:AS13"/>
    <mergeCell ref="AT12:AT13"/>
    <mergeCell ref="AU12:AU13"/>
    <mergeCell ref="AV12:AV13"/>
    <mergeCell ref="AW12:AW13"/>
    <mergeCell ref="AX12:AX13"/>
    <mergeCell ref="BL5:BM5"/>
    <mergeCell ref="AP3:AQ3"/>
    <mergeCell ref="AR3:AS3"/>
    <mergeCell ref="BH3:BI3"/>
    <mergeCell ref="BN3:BQ5"/>
    <mergeCell ref="BN8:BQ10"/>
    <mergeCell ref="AP9:AQ9"/>
    <mergeCell ref="BH9:BI9"/>
    <mergeCell ref="AP10:AQ10"/>
    <mergeCell ref="AR10:AS10"/>
    <mergeCell ref="AT10:AU10"/>
    <mergeCell ref="AV10:AW10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J6:BK6"/>
    <mergeCell ref="BL6:BM6"/>
    <mergeCell ref="BN6:BO6"/>
    <mergeCell ref="AP4:AQ4"/>
    <mergeCell ref="BJ5:BK5"/>
    <mergeCell ref="BH4:BI4"/>
    <mergeCell ref="AP5:AQ5"/>
    <mergeCell ref="AR5:AS5"/>
    <mergeCell ref="AT5:AU5"/>
    <mergeCell ref="AP6:AQ6"/>
    <mergeCell ref="AR6:AS6"/>
    <mergeCell ref="AT6:AU6"/>
    <mergeCell ref="AV6:AW6"/>
    <mergeCell ref="AX6:AY6"/>
    <mergeCell ref="AZ6:BA6"/>
    <mergeCell ref="BB6:BC6"/>
    <mergeCell ref="BD6:BE6"/>
    <mergeCell ref="BF6:BG6"/>
    <mergeCell ref="BH6:BI6"/>
    <mergeCell ref="AV5:AW5"/>
    <mergeCell ref="AX5:AY5"/>
    <mergeCell ref="AZ5:BA5"/>
    <mergeCell ref="BB5:BC5"/>
    <mergeCell ref="BD5:BE5"/>
    <mergeCell ref="BF5:BG5"/>
    <mergeCell ref="BH5:BI5"/>
  </mergeCells>
  <phoneticPr fontId="2"/>
  <pageMargins left="0.43307086614173229" right="0.39370078740157483" top="0.59055118110236227" bottom="0.31496062992125984" header="0.51181102362204722" footer="0.23622047244094491"/>
  <pageSetup paperSize="9" scale="9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表紙</vt:lpstr>
      <vt:lpstr>目次</vt:lpstr>
      <vt:lpstr>1</vt:lpstr>
      <vt:lpstr>2</vt:lpstr>
      <vt:lpstr>3</vt:lpstr>
      <vt:lpstr>4</vt:lpstr>
      <vt:lpstr>5</vt:lpstr>
      <vt:lpstr>6</vt:lpstr>
      <vt:lpstr>7</vt:lpstr>
      <vt:lpstr>８</vt:lpstr>
      <vt:lpstr>9</vt:lpstr>
      <vt:lpstr>10</vt:lpstr>
      <vt:lpstr>11</vt:lpstr>
      <vt:lpstr>12</vt:lpstr>
      <vt:lpstr>13</vt:lpstr>
      <vt:lpstr>14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'８'!Print_Area</vt:lpstr>
      <vt:lpstr>'9'!Print_Area</vt:lpstr>
      <vt:lpstr>表紙!Print_Area</vt:lpstr>
      <vt:lpstr>目次!Print_Area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企画部情報システム課</dc:creator>
  <cp:lastModifiedBy>神奈川県立図書館　管理課</cp:lastModifiedBy>
  <cp:lastPrinted>2025-10-28T01:34:03Z</cp:lastPrinted>
  <dcterms:created xsi:type="dcterms:W3CDTF">2006-05-28T04:26:17Z</dcterms:created>
  <dcterms:modified xsi:type="dcterms:W3CDTF">2025-10-28T07:52:02Z</dcterms:modified>
</cp:coreProperties>
</file>